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4"/>
  </bookViews>
  <sheets>
    <sheet name="附件4" sheetId="22" r:id="rId1"/>
    <sheet name="审核表" sheetId="10" r:id="rId2"/>
    <sheet name="附件6" sheetId="15" r:id="rId3"/>
    <sheet name="农客、公交" sheetId="18" r:id="rId4"/>
    <sheet name="预约响应" sheetId="24"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21114">#REF!</definedName>
    <definedName name="_Fill" hidden="1">[1]eqpmad2!#REF!</definedName>
    <definedName name="_xlnm._FilterDatabase" hidden="1">#REF!</definedName>
    <definedName name="_Order1" hidden="1">255</definedName>
    <definedName name="_Order2" hidden="1">255</definedName>
    <definedName name="A">#REF!</definedName>
    <definedName name="aa">#REF!</definedName>
    <definedName name="as">#N/A</definedName>
    <definedName name="data">#REF!</definedName>
    <definedName name="Database" hidden="1">#REF!</definedName>
    <definedName name="database2">#REF!</definedName>
    <definedName name="database3">#REF!</definedName>
    <definedName name="dss" hidden="1">#REF!</definedName>
    <definedName name="E206.">#REF!</definedName>
    <definedName name="eee">#REF!</definedName>
    <definedName name="Excel_BuiltIn_Database">#REF!</definedName>
    <definedName name="fff">#REF!</definedName>
    <definedName name="gxxe2003">'[2]P1012001'!$A$6:$E$117</definedName>
    <definedName name="gxxe20032">'[2]P1012001'!$A$6:$E$117</definedName>
    <definedName name="hhhh">#REF!</definedName>
    <definedName name="HWSheet">1</definedName>
    <definedName name="kkkk">#REF!</definedName>
    <definedName name="Module.Prix_SMC">[3]!Module.Prix_SMC</definedName>
    <definedName name="_xlnm.Print_Area" hidden="1">#N/A</definedName>
    <definedName name="Print_Area_MI">#REF!</definedName>
    <definedName name="_xlnm.Print_Titles" hidden="1">#N/A</definedName>
    <definedName name="rrrr">#REF!</definedName>
    <definedName name="s">#REF!</definedName>
    <definedName name="sfeggsafasfas">#REF!</definedName>
    <definedName name="ss">#REF!</definedName>
    <definedName name="ttt">#REF!</definedName>
    <definedName name="tttt">#REF!</definedName>
    <definedName name="www">#REF!</definedName>
    <definedName name="yyyy">#REF!</definedName>
    <definedName name="本级标准收入2004年">[4]本年收入合计!$E$4:$E$184</definedName>
    <definedName name="拨款汇总_合计">SUM([5]汇总!#REF!)</definedName>
    <definedName name="财力">#REF!</definedName>
    <definedName name="财政供养人员增幅2004年">[6]财政供养人员增幅!$E$6</definedName>
    <definedName name="财政供养人员增幅2004年分县">[6]财政供养人员增幅!$E$4:$E$184</definedName>
    <definedName name="村级标准支出">[7]村级支出!$E$4:$E$184</definedName>
    <definedName name="大多数">'[8]13 铁路配件'!$A$15</definedName>
    <definedName name="大幅度">#REF!</definedName>
    <definedName name="地区名称">[9]封面!#REF!</definedName>
    <definedName name="第二产业分县2003年">[10]GDP!$G$4:$G$184</definedName>
    <definedName name="第二产业合计2003年">[10]GDP!$G$4</definedName>
    <definedName name="第三产业分县2003年">[10]GDP!$H$4:$H$184</definedName>
    <definedName name="第三产业合计2003年">[10]GDP!$H$4</definedName>
    <definedName name="耕地占用税分县2003年">[11]一般预算收入!$U$4:$U$184</definedName>
    <definedName name="耕地占用税合计2003年">[11]一般预算收入!$U$4</definedName>
    <definedName name="工商税收2004年">[12]工商税收!$S$4:$S$184</definedName>
    <definedName name="工商税收合计2004年">[12]工商税收!$S$4</definedName>
    <definedName name="工资福利司反馈">#REF!</definedName>
    <definedName name="公检法司部门编制数">[13]公检法司编制!$E$4:$E$184</definedName>
    <definedName name="公用标准支出">[14]合计!$E$4:$E$184</definedName>
    <definedName name="行政管理部门编制数">[13]行政编制!$E$4:$E$184</definedName>
    <definedName name="汇率">#REF!</definedName>
    <definedName name="科目编码">[15]编码!$A$2:$A$145</definedName>
    <definedName name="农业人口2003年">[16]农业人口!$E$4:$E$184</definedName>
    <definedName name="农业税分县2003年">[11]一般预算收入!$S$4:$S$184</definedName>
    <definedName name="农业税合计2003年">[11]一般预算收入!$S$4</definedName>
    <definedName name="农业特产税分县2003年">[11]一般预算收入!$T$4:$T$184</definedName>
    <definedName name="农业特产税合计2003年">[11]一般预算收入!$T$4</definedName>
    <definedName name="农业用地面积">[17]农业用地!$E$4:$E$184</definedName>
    <definedName name="契税分县2003年">[11]一般预算收入!$V$4:$V$184</definedName>
    <definedName name="契税合计2003年">[11]一般预算收入!$V$4</definedName>
    <definedName name="全额差额比例">'[18]C01-1'!#REF!</definedName>
    <definedName name="人员标准支出">[19]人员支出!$E$4:$E$184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[20]事业发展!$E$4:$E$184</definedName>
    <definedName name="是">#REF!</definedName>
    <definedName name="位次d">[21]四月份月报!#REF!</definedName>
    <definedName name="乡镇个数">[22]行政区划!$D$6:$D$184</definedName>
    <definedName name="性别">[23]基础编码!$H$2:$H$3</definedName>
    <definedName name="学历">[23]基础编码!$S$2:$S$9</definedName>
    <definedName name="一般预算收入2002年">'[24]2002年一般预算收入'!$AC$4:$AC$184</definedName>
    <definedName name="一般预算收入2003年">[11]一般预算收入!$AD$4:$AD$184</definedName>
    <definedName name="一般预算收入合计2003年">[11]一般预算收入!$AC$4</definedName>
    <definedName name="支出">'[25]P1012001'!$A$6:$E$117</definedName>
    <definedName name="中国">#REF!</definedName>
    <definedName name="中小学生人数2003年">[26]中小学生!$E$4:$E$184</definedName>
    <definedName name="总人口2003年">[27]总人口!$E$4:$E$184</definedName>
    <definedName name="전">#REF!</definedName>
    <definedName name="주택사업본부">#REF!</definedName>
    <definedName name="철구사업본부">#REF!</definedName>
    <definedName name="_21114" localSheetId="0">#REF!</definedName>
    <definedName name="_xlnm._FilterDatabase" localSheetId="0" hidden="1">附件4!$A$3:$M$84</definedName>
    <definedName name="A" localSheetId="0">#REF!</definedName>
    <definedName name="aa" localSheetId="0">#REF!</definedName>
    <definedName name="data" localSheetId="0">#REF!</definedName>
    <definedName name="Database" localSheetId="0" hidden="1">#REF!</definedName>
    <definedName name="database2" localSheetId="0">#REF!</definedName>
    <definedName name="database3" localSheetId="0">#REF!</definedName>
    <definedName name="dss" localSheetId="0" hidden="1">#REF!</definedName>
    <definedName name="E206." localSheetId="0">#REF!</definedName>
    <definedName name="eee" localSheetId="0">#REF!</definedName>
    <definedName name="Excel_BuiltIn_Database" localSheetId="0">#REF!</definedName>
    <definedName name="fff" localSheetId="0">#REF!</definedName>
    <definedName name="hhhh" localSheetId="0">#REF!</definedName>
    <definedName name="kkkk" localSheetId="0">#REF!</definedName>
    <definedName name="Module.Prix_SMC" localSheetId="0">[3]!Module.Prix_SMC</definedName>
    <definedName name="Print_Area_MI" localSheetId="0">#REF!</definedName>
    <definedName name="rrrr" localSheetId="0">#REF!</definedName>
    <definedName name="s" localSheetId="0">#REF!</definedName>
    <definedName name="sfeggsafasfas" localSheetId="0">#REF!</definedName>
    <definedName name="ss" localSheetId="0">#REF!</definedName>
    <definedName name="ttt" localSheetId="0">#REF!</definedName>
    <definedName name="tttt" localSheetId="0">#REF!</definedName>
    <definedName name="www" localSheetId="0">#REF!</definedName>
    <definedName name="yyyy" localSheetId="0">#REF!</definedName>
    <definedName name="拨款汇总_合计" localSheetId="0">SUM([28]汇总!#REF!)</definedName>
    <definedName name="财力" localSheetId="0">#REF!</definedName>
    <definedName name="大幅度" localSheetId="0">#REF!</definedName>
    <definedName name="工资福利司反馈" localSheetId="0">#REF!</definedName>
    <definedName name="汇率" localSheetId="0">#REF!</definedName>
    <definedName name="生产列1" localSheetId="0">#REF!</definedName>
    <definedName name="生产列11" localSheetId="0">#REF!</definedName>
    <definedName name="生产列15" localSheetId="0">#REF!</definedName>
    <definedName name="生产列16" localSheetId="0">#REF!</definedName>
    <definedName name="生产列17" localSheetId="0">#REF!</definedName>
    <definedName name="生产列19" localSheetId="0">#REF!</definedName>
    <definedName name="生产列2" localSheetId="0">#REF!</definedName>
    <definedName name="生产列20" localSheetId="0">#REF!</definedName>
    <definedName name="生产列3" localSheetId="0">#REF!</definedName>
    <definedName name="生产列4" localSheetId="0">#REF!</definedName>
    <definedName name="生产列5" localSheetId="0">#REF!</definedName>
    <definedName name="生产列6" localSheetId="0">#REF!</definedName>
    <definedName name="生产列7" localSheetId="0">#REF!</definedName>
    <definedName name="生产列8" localSheetId="0">#REF!</definedName>
    <definedName name="生产列9" localSheetId="0">#REF!</definedName>
    <definedName name="生产期" localSheetId="0">#REF!</definedName>
    <definedName name="生产期1" localSheetId="0">#REF!</definedName>
    <definedName name="生产期11" localSheetId="0">#REF!</definedName>
    <definedName name="生产期123" localSheetId="0">#REF!</definedName>
    <definedName name="生产期15" localSheetId="0">#REF!</definedName>
    <definedName name="生产期16" localSheetId="0">#REF!</definedName>
    <definedName name="生产期17" localSheetId="0">#REF!</definedName>
    <definedName name="生产期19" localSheetId="0">#REF!</definedName>
    <definedName name="生产期2" localSheetId="0">#REF!</definedName>
    <definedName name="生产期20" localSheetId="0">#REF!</definedName>
    <definedName name="生产期3" localSheetId="0">#REF!</definedName>
    <definedName name="生产期4" localSheetId="0">#REF!</definedName>
    <definedName name="生产期5" localSheetId="0">#REF!</definedName>
    <definedName name="生产期6" localSheetId="0">#REF!</definedName>
    <definedName name="生产期7" localSheetId="0">#REF!</definedName>
    <definedName name="生产期8" localSheetId="0">#REF!</definedName>
    <definedName name="生产期9" localSheetId="0">#REF!</definedName>
    <definedName name="是" localSheetId="0">#REF!</definedName>
    <definedName name="中国" localSheetId="0">#REF!</definedName>
    <definedName name="전" localSheetId="0">#REF!</definedName>
    <definedName name="주택사업본부" localSheetId="0">#REF!</definedName>
    <definedName name="철구사업본부"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<sst xmlns="http://schemas.openxmlformats.org/spreadsheetml/2006/main" count="509" uniqueCount="224">
  <si>
    <t>附件4</t>
  </si>
  <si>
    <t>2023年建制村通客车市级财政补贴资金申报汇总表</t>
  </si>
  <si>
    <t>序号</t>
  </si>
  <si>
    <t>市、县（区）</t>
  </si>
  <si>
    <t>车属单位</t>
  </si>
  <si>
    <t>(10座及以上)班线车辆数(辆)</t>
  </si>
  <si>
    <t>补贴金额=车辆数×3000元/辆（元）</t>
  </si>
  <si>
    <t>(10座以下)班线车辆数（辆）</t>
  </si>
  <si>
    <t>补贴金额=车辆数×2500元/辆（元）</t>
  </si>
  <si>
    <t>预约响应方式开通的建制村（个）</t>
  </si>
  <si>
    <t>补贴金额=预约村个数×2000元/村（元）</t>
  </si>
  <si>
    <t>农村公交车辆数（辆）</t>
  </si>
  <si>
    <t>补贴金额=车辆数×1000（元）</t>
  </si>
  <si>
    <t>补贴金额合计（元）</t>
  </si>
  <si>
    <t>备注 （以实际经营月份按比例计发补贴）</t>
  </si>
  <si>
    <t>柳城县</t>
  </si>
  <si>
    <t>柳城盛腾公共交通有限责任公司</t>
  </si>
  <si>
    <t>补贴83元/月，共补53个月</t>
  </si>
  <si>
    <t>柳州劲达客运有限责任公司柳城分公司</t>
  </si>
  <si>
    <t>补贴250元/月，共补36个月</t>
  </si>
  <si>
    <t>基准补贴</t>
  </si>
  <si>
    <t>广西柳州泰禾运输集团有限责任公司柳城汽车总站</t>
  </si>
  <si>
    <t>补贴250元/月，共补52个月</t>
  </si>
  <si>
    <t>柳城县泰禾公共交通有限公司</t>
  </si>
  <si>
    <t>补贴83元/月，共补90.5个月</t>
  </si>
  <si>
    <t>柳城县小计</t>
  </si>
  <si>
    <t>鹿寨县</t>
  </si>
  <si>
    <t>广西柳州泰禾运输集团有限责任公司鹿寨汽车总站</t>
  </si>
  <si>
    <t>柳州劲达客运有限责任公司</t>
  </si>
  <si>
    <t>补贴250元/月，共补8.5个月</t>
  </si>
  <si>
    <t>鹿寨县泰禾公共交通有限责任公司</t>
  </si>
  <si>
    <t>补贴83元/月，共补11个月</t>
  </si>
  <si>
    <t>鹿寨正安公共交通有限公司</t>
  </si>
  <si>
    <t>补贴83元/月，共补19个月</t>
  </si>
  <si>
    <t>鹿寨县小计</t>
  </si>
  <si>
    <t>融安县</t>
  </si>
  <si>
    <t>广西柳州泰禾运输集团有限责任公司融安汽车总站</t>
  </si>
  <si>
    <t>融安县鹏程道路运输有限责任公司</t>
  </si>
  <si>
    <t>补贴250元/月，共补10个月</t>
  </si>
  <si>
    <t>补贴208元/月，共补175.5个月</t>
  </si>
  <si>
    <t>融安县顺发道路运输有限责任公司</t>
  </si>
  <si>
    <t>补贴208元/月，共补77个月</t>
  </si>
  <si>
    <t>融安县顺达交通运输有限公司</t>
  </si>
  <si>
    <t>融安县泰禾公共汽车交通有限公司</t>
  </si>
  <si>
    <t>补贴83元/月，共补64个月</t>
  </si>
  <si>
    <t>融安县小计</t>
  </si>
  <si>
    <t>融水县</t>
  </si>
  <si>
    <t>融水苗族自治县其乐运输有限责任公司</t>
  </si>
  <si>
    <t>补贴250元/月，共补63个月</t>
  </si>
  <si>
    <t>补贴208元/月，共补265个月</t>
  </si>
  <si>
    <t>柳州劲达客运有限责任公司融水分公司</t>
  </si>
  <si>
    <t>补贴250元/月，共补41个月</t>
  </si>
  <si>
    <t>广西柳州泰禾运输集团有限责任公司融水汽车总站</t>
  </si>
  <si>
    <t>补贴250元/月，共补160个月</t>
  </si>
  <si>
    <t>补贴83元/月，共补15.5个月</t>
  </si>
  <si>
    <t>广西融水辰宇运输有限公司</t>
  </si>
  <si>
    <t>融水县小计</t>
  </si>
  <si>
    <t>三江县</t>
  </si>
  <si>
    <t>广西柳州泰禾运输集团有限责任公司三江汽车总站</t>
  </si>
  <si>
    <t>补贴250元/月，共补237.5个月</t>
  </si>
  <si>
    <t>补贴208元/月，共补11.5个月</t>
  </si>
  <si>
    <t>2个村，9月开始转为预约。每村4个月，基准补贴167元</t>
  </si>
  <si>
    <t>三江县泰禾公共交通有限公司</t>
  </si>
  <si>
    <t>补贴250元/月，共补215个月</t>
  </si>
  <si>
    <t>三江县全顺交通运输有限公司</t>
  </si>
  <si>
    <t>补贴208元/月，共补117.5个月</t>
  </si>
  <si>
    <t>三江县小计</t>
  </si>
  <si>
    <t>柳江区</t>
  </si>
  <si>
    <t>广西柳州泰禾运输集团有限责任公司
  柳江汽车总站</t>
  </si>
  <si>
    <t>补贴250元/月，共补117.5个月</t>
  </si>
  <si>
    <t>柳州市泰禾永兴公共交通有限责任公司</t>
  </si>
  <si>
    <t>补贴83元/月，共补128个月</t>
  </si>
  <si>
    <t>柳江区小计</t>
  </si>
  <si>
    <t>合计</t>
  </si>
  <si>
    <t>附件5</t>
  </si>
  <si>
    <t>2023年建制村通客车市级财政补贴资金发放审核表</t>
  </si>
  <si>
    <t>企业名称     （公章）</t>
  </si>
  <si>
    <t>企业法人代表（签名）</t>
  </si>
  <si>
    <t>道路运输经营许可证号</t>
  </si>
  <si>
    <t>450200002156-015</t>
  </si>
  <si>
    <t>营业执照统一社会信用代码</t>
  </si>
  <si>
    <t>91450222075232631R</t>
  </si>
  <si>
    <t>开户银行</t>
  </si>
  <si>
    <t>柳州工行柳城支行</t>
  </si>
  <si>
    <t>银行账号</t>
  </si>
  <si>
    <t>2105411009300042289
（工行）</t>
  </si>
  <si>
    <t>10座及以上班车（辆）</t>
  </si>
  <si>
    <t>班车补贴金额合计（元）</t>
  </si>
  <si>
    <t>10座以下班车（辆）</t>
  </si>
  <si>
    <t>补贴建制村数（个）</t>
  </si>
  <si>
    <t>建制村补贴金额合计（元）</t>
  </si>
  <si>
    <t>公交车补贴金额合计（元）</t>
  </si>
  <si>
    <t>补贴总额（元）</t>
  </si>
  <si>
    <t>道路运输机构意见</t>
  </si>
  <si>
    <t xml:space="preserve">       单位负责人：</t>
  </si>
  <si>
    <t>经办人：                      年   月   日（公章）</t>
  </si>
  <si>
    <t>县级交通主管部门意见</t>
  </si>
  <si>
    <t xml:space="preserve">     分管领导：</t>
  </si>
  <si>
    <t xml:space="preserve">                               单位负责人：                   </t>
  </si>
  <si>
    <t>经办人：                      年   月    日（公章）</t>
  </si>
  <si>
    <t>450222000100505(1-1)</t>
  </si>
  <si>
    <t>柳州银行柳城支行</t>
  </si>
  <si>
    <t>70909500000000000600
（柳州银行）</t>
  </si>
  <si>
    <t>附件6</t>
  </si>
  <si>
    <t>2023年建制村通客车市级财政补贴资金发放汇总表</t>
  </si>
  <si>
    <t>填报单位（盖章）：</t>
  </si>
  <si>
    <t>填报日期：</t>
  </si>
  <si>
    <t>小计</t>
  </si>
  <si>
    <t>填报单位负责人：</t>
  </si>
  <si>
    <t>道路运输机构负责人：</t>
  </si>
  <si>
    <t xml:space="preserve">    填报人：</t>
  </si>
  <si>
    <t>联系电话：</t>
  </si>
  <si>
    <r>
      <rPr>
        <sz val="10"/>
        <rFont val="仿宋_GB2312"/>
        <charset val="134"/>
      </rPr>
      <t>填报说明：</t>
    </r>
    <r>
      <rPr>
        <sz val="10"/>
        <rFont val="Times New Roman"/>
        <charset val="134"/>
      </rPr>
      <t xml:space="preserve">1. </t>
    </r>
    <r>
      <rPr>
        <sz val="10"/>
        <rFont val="仿宋_GB2312"/>
        <charset val="134"/>
      </rPr>
      <t>本表由市、县（区）交通运输主管部门、市道路运输机构填写。</t>
    </r>
  </si>
  <si>
    <r>
      <rPr>
        <sz val="10"/>
        <rFont val="Times New Roman"/>
        <charset val="134"/>
      </rPr>
      <t xml:space="preserve">                      2.</t>
    </r>
    <r>
      <rPr>
        <sz val="10"/>
        <rFont val="宋体"/>
        <charset val="134"/>
      </rPr>
      <t>以实际经营月份按比例计发补贴。</t>
    </r>
  </si>
  <si>
    <t>附件7</t>
  </si>
  <si>
    <t>2023年广西农村客运车辆承运人责任险市级补贴资金发放情况明细表（农村客运）</t>
  </si>
  <si>
    <t>填报单位（盖章）：广西柳州泰禾运输集团有限责任公司柳城汽车总站</t>
  </si>
  <si>
    <t>车牌号码</t>
  </si>
  <si>
    <t>车辆类别</t>
  </si>
  <si>
    <t>已购承运人责任险保费(元)</t>
  </si>
  <si>
    <t>预约响应方式开通的建制村名称（乡镇+村）</t>
  </si>
  <si>
    <t>补贴资金(元)</t>
  </si>
  <si>
    <r>
      <rPr>
        <sz val="12"/>
        <rFont val="仿宋_GB2312"/>
        <charset val="134"/>
      </rPr>
      <t>领款日期</t>
    </r>
  </si>
  <si>
    <r>
      <rPr>
        <sz val="12"/>
        <rFont val="仿宋_GB2312"/>
        <charset val="134"/>
      </rPr>
      <t>车辆经营者领款签名</t>
    </r>
  </si>
  <si>
    <t>农村客运班线</t>
  </si>
  <si>
    <t>城市公交延伸</t>
  </si>
  <si>
    <t>、</t>
  </si>
  <si>
    <t>农村客运班车</t>
  </si>
  <si>
    <t>桂B82628</t>
  </si>
  <si>
    <t xml:space="preserve"> </t>
  </si>
  <si>
    <r>
      <rPr>
        <sz val="9"/>
        <rFont val="宋体"/>
        <charset val="134"/>
      </rPr>
      <t>桂</t>
    </r>
    <r>
      <rPr>
        <sz val="9"/>
        <rFont val="Tahoma"/>
        <charset val="134"/>
      </rPr>
      <t>B83193</t>
    </r>
  </si>
  <si>
    <t>桂B83377</t>
  </si>
  <si>
    <t>桂B83385</t>
  </si>
  <si>
    <t>桂B83397</t>
  </si>
  <si>
    <t>桂B83570</t>
  </si>
  <si>
    <t>桂B83818</t>
  </si>
  <si>
    <t>桂B85008</t>
  </si>
  <si>
    <t>桂B85029</t>
  </si>
  <si>
    <t>桂B86886</t>
  </si>
  <si>
    <r>
      <rPr>
        <sz val="9"/>
        <rFont val="宋体"/>
        <charset val="134"/>
      </rPr>
      <t>桂</t>
    </r>
    <r>
      <rPr>
        <sz val="9"/>
        <rFont val="Tahoma"/>
        <charset val="134"/>
      </rPr>
      <t>B83306</t>
    </r>
  </si>
  <si>
    <r>
      <rPr>
        <sz val="9"/>
        <rFont val="宋体"/>
        <charset val="134"/>
      </rPr>
      <t>桂</t>
    </r>
    <r>
      <rPr>
        <sz val="9"/>
        <rFont val="Tahoma"/>
        <charset val="134"/>
      </rPr>
      <t>B39626</t>
    </r>
  </si>
  <si>
    <t>桂B83107</t>
  </si>
  <si>
    <t>桂B83581</t>
  </si>
  <si>
    <t>桂B83815</t>
  </si>
  <si>
    <t>桂B83829</t>
  </si>
  <si>
    <t>桂B83836</t>
  </si>
  <si>
    <t>桂B83838</t>
  </si>
  <si>
    <t>桂B83111</t>
  </si>
  <si>
    <t>桂B83513</t>
  </si>
  <si>
    <t>桂B83559</t>
  </si>
  <si>
    <t>桂B83563</t>
  </si>
  <si>
    <t>桂B83568</t>
  </si>
  <si>
    <t>桂B83580</t>
  </si>
  <si>
    <t>桂B83618</t>
  </si>
  <si>
    <t>桂B85208</t>
  </si>
  <si>
    <t>桂B85066</t>
  </si>
  <si>
    <t>单位负责人：</t>
  </si>
  <si>
    <t xml:space="preserve"> 制表人：</t>
  </si>
  <si>
    <t xml:space="preserve">  </t>
  </si>
  <si>
    <t>2023年广西农村客运车辆承运人责任险市级补贴资金发放情况明细表（延伸公交）</t>
  </si>
  <si>
    <t>填报单位（盖章）：柳城县泰禾公交交通有限公司</t>
  </si>
  <si>
    <t xml:space="preserve">填报日期：2023年10月18日
</t>
  </si>
  <si>
    <t>领款日期</t>
  </si>
  <si>
    <t>车辆经营者领款签名</t>
  </si>
  <si>
    <t>桂B83382</t>
  </si>
  <si>
    <t>城市公交（延伸）车</t>
  </si>
  <si>
    <t>桂B83586</t>
  </si>
  <si>
    <t>桂B83569</t>
  </si>
  <si>
    <t>桂B83538</t>
  </si>
  <si>
    <t>桂B83551</t>
  </si>
  <si>
    <t>桂B83592</t>
  </si>
  <si>
    <t>桂B83589</t>
  </si>
  <si>
    <t>桂B83565</t>
  </si>
  <si>
    <t>桂B83512</t>
  </si>
  <si>
    <t>桂B83526</t>
  </si>
  <si>
    <t>桂B83585</t>
  </si>
  <si>
    <t>桂B83392</t>
  </si>
  <si>
    <t>桂B83393</t>
  </si>
  <si>
    <t>桂B14949D</t>
  </si>
  <si>
    <t>桂B04944D</t>
  </si>
  <si>
    <t>桂B14734D</t>
  </si>
  <si>
    <t>桂B04681D</t>
  </si>
  <si>
    <t>桂B14147D</t>
  </si>
  <si>
    <t>2023年预约响应方式开通建制村客车市级财政补贴资金申报明细表</t>
  </si>
  <si>
    <t>县、区名称</t>
  </si>
  <si>
    <t>乡、镇名称</t>
  </si>
  <si>
    <t>行政村名称</t>
  </si>
  <si>
    <t>是否在营运</t>
  </si>
  <si>
    <t>是否存在拒载情形</t>
  </si>
  <si>
    <t>是否存在2次及以上未按标准提供预约响应式服务</t>
  </si>
  <si>
    <t>补贴标准2000元/辆</t>
  </si>
  <si>
    <t>发放补贴金额合计</t>
  </si>
  <si>
    <t>经营者领款签名</t>
  </si>
  <si>
    <t>备注</t>
  </si>
  <si>
    <t>东泉镇</t>
  </si>
  <si>
    <t>洲村村</t>
  </si>
  <si>
    <t>是</t>
  </si>
  <si>
    <t>否</t>
  </si>
  <si>
    <t>新龙村</t>
  </si>
  <si>
    <t>沙埔镇</t>
  </si>
  <si>
    <t>古仁村</t>
  </si>
  <si>
    <t>六广村</t>
  </si>
  <si>
    <t>长隆村</t>
  </si>
  <si>
    <t>古砦仫佬族乡</t>
  </si>
  <si>
    <t>上富村</t>
  </si>
  <si>
    <t>大岩垌村</t>
  </si>
  <si>
    <t>罗垌村</t>
  </si>
  <si>
    <t>汶炉村</t>
  </si>
  <si>
    <t>十五坡村</t>
  </si>
  <si>
    <t>独山村</t>
  </si>
  <si>
    <t>龙头镇</t>
  </si>
  <si>
    <t>旗山村</t>
  </si>
  <si>
    <r>
      <rPr>
        <sz val="11"/>
        <rFont val="宋体"/>
        <charset val="134"/>
      </rPr>
      <t>新村村</t>
    </r>
    <r>
      <rPr>
        <sz val="11"/>
        <rFont val="Times New Roman"/>
        <charset val="0"/>
      </rPr>
      <t xml:space="preserve"> </t>
    </r>
  </si>
  <si>
    <r>
      <rPr>
        <sz val="11"/>
        <rFont val="宋体"/>
        <charset val="134"/>
      </rPr>
      <t>码头村</t>
    </r>
    <r>
      <rPr>
        <sz val="11"/>
        <rFont val="Times New Roman"/>
        <charset val="0"/>
      </rPr>
      <t xml:space="preserve">  </t>
    </r>
  </si>
  <si>
    <t>太平镇</t>
  </si>
  <si>
    <t>板贡村</t>
  </si>
  <si>
    <t>西岸村</t>
  </si>
  <si>
    <t>上火村</t>
  </si>
  <si>
    <t>审核人：</t>
  </si>
  <si>
    <r>
      <rPr>
        <sz val="12"/>
        <rFont val="仿宋_GB2312"/>
        <charset val="134"/>
      </rPr>
      <t xml:space="preserve"> </t>
    </r>
    <r>
      <rPr>
        <sz val="12"/>
        <rFont val="仿宋_GB2312"/>
        <charset val="134"/>
      </rPr>
      <t>制表人</t>
    </r>
    <r>
      <rPr>
        <sz val="12"/>
        <rFont val="仿宋_GB2312"/>
        <charset val="134"/>
      </rPr>
      <t>：</t>
    </r>
  </si>
  <si>
    <t>联系电话：18867069606</t>
  </si>
  <si>
    <r>
      <rPr>
        <sz val="10"/>
        <rFont val="仿宋_GB2312"/>
        <charset val="134"/>
      </rPr>
      <t>填报说明：</t>
    </r>
    <r>
      <rPr>
        <sz val="10"/>
        <rFont val="Times New Roman"/>
        <charset val="134"/>
      </rPr>
      <t>1.</t>
    </r>
    <r>
      <rPr>
        <sz val="10"/>
        <rFont val="仿宋_GB2312"/>
        <charset val="134"/>
      </rPr>
      <t>本表由预约响应方式开通建制村客车的经营者填报。</t>
    </r>
  </si>
  <si>
    <r>
      <rPr>
        <sz val="10"/>
        <rFont val="Times New Roman"/>
        <charset val="134"/>
      </rPr>
      <t xml:space="preserve">                      2.“</t>
    </r>
    <r>
      <rPr>
        <sz val="10"/>
        <rFont val="仿宋_GB2312"/>
        <charset val="134"/>
      </rPr>
      <t>车属单位</t>
    </r>
    <r>
      <rPr>
        <sz val="10"/>
        <rFont val="Times New Roman"/>
        <charset val="134"/>
      </rPr>
      <t>”</t>
    </r>
    <r>
      <rPr>
        <sz val="10"/>
        <rFont val="仿宋_GB2312"/>
        <charset val="134"/>
      </rPr>
      <t>是指通过资格审查的预约响应方式开通建制村客车的经营者名称；</t>
    </r>
  </si>
  <si>
    <r>
      <rPr>
        <sz val="10"/>
        <rFont val="Times New Roman"/>
        <charset val="134"/>
      </rPr>
      <t xml:space="preserve">                      3.</t>
    </r>
    <r>
      <rPr>
        <sz val="10"/>
        <rFont val="仿宋_GB2312"/>
        <charset val="134"/>
      </rPr>
      <t>以建制村通客车系统内登记的预约响应方式开通的建制村为依据填报。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</si>
</sst>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 numFmtId="177" formatCode="\$#,##0.00;\(\$#,##0.00\)"/>
    <numFmt numFmtId="178" formatCode="#,##0.0_);\(#,##0.0\)"/>
    <numFmt numFmtId="179" formatCode="0.00_)"/>
    <numFmt numFmtId="180" formatCode="_-&quot;$&quot;\ * #,##0_-;_-&quot;$&quot;\ * #,##0\-;_-&quot;$&quot;\ * &quot;-&quot;_-;_-@_-"/>
    <numFmt numFmtId="181" formatCode="_-* #,##0&quot;$&quot;_-;\-* #,##0&quot;$&quot;_-;_-* &quot;-&quot;&quot;$&quot;_-;_-@_-"/>
    <numFmt numFmtId="182" formatCode="_ \¥* #,##0.00_ ;_ \¥* \-#,##0.00_ ;_ \¥* &quot;-&quot;??_ ;_ @_ "/>
    <numFmt numFmtId="183" formatCode="&quot;$&quot;#,##0_);\(&quot;$&quot;#,##0\)"/>
    <numFmt numFmtId="184" formatCode="\$#,##0;\(\$#,##0\)"/>
    <numFmt numFmtId="185" formatCode="&quot;$&quot;\ #,##0.00_-;[Red]&quot;$&quot;\ #,##0.00\-"/>
    <numFmt numFmtId="186" formatCode="_(&quot;$&quot;* #,##0_);_(&quot;$&quot;* \(#,##0\);_(&quot;$&quot;* &quot;-&quot;_);_(@_)"/>
    <numFmt numFmtId="187" formatCode="_-&quot;$&quot;\ * #,##0.00_-;_-&quot;$&quot;\ * #,##0.00\-;_-&quot;$&quot;\ * &quot;-&quot;??_-;_-@_-"/>
    <numFmt numFmtId="188" formatCode="_-* #,##0.00_$_-;\-* #,##0.00_$_-;_-* &quot;-&quot;??_$_-;_-@_-"/>
    <numFmt numFmtId="189" formatCode="#,##0;\-#,##0;&quot;-&quot;"/>
    <numFmt numFmtId="190" formatCode="&quot;綅&quot;\t#,##0_);[Red]\(&quot;綅&quot;\t#,##0\)"/>
    <numFmt numFmtId="191" formatCode="#,##0;\(#,##0\)"/>
    <numFmt numFmtId="192" formatCode="&quot;$&quot;#,##0_);[Red]\(&quot;$&quot;#,##0\)"/>
    <numFmt numFmtId="193" formatCode="yy\.mm\.dd"/>
    <numFmt numFmtId="194" formatCode="_(&quot;$&quot;* #,##0.00_);_(&quot;$&quot;* \(#,##0.00\);_(&quot;$&quot;* &quot;-&quot;??_);_(@_)"/>
    <numFmt numFmtId="195" formatCode="_-* #,##0.00_-;\-* #,##0.00_-;_-* &quot;-&quot;??_-;_-@_-"/>
    <numFmt numFmtId="196" formatCode="\$#,##0_);[Red]&quot;($&quot;#,##0\)"/>
    <numFmt numFmtId="197" formatCode="&quot;?\t#,##0_);[Red]\(&quot;&quot;?&quot;\t#,##0\)"/>
    <numFmt numFmtId="198" formatCode="&quot;$&quot;#,##0.00_);[Red]\(&quot;$&quot;#,##0.00\)"/>
    <numFmt numFmtId="199" formatCode="#\ ??/??"/>
    <numFmt numFmtId="200" formatCode="_-* #,##0\ _k_r_-;\-* #,##0\ _k_r_-;_-* &quot;-&quot;\ _k_r_-;_-@_-"/>
    <numFmt numFmtId="201" formatCode="_-* #,##0.00\ _k_r_-;\-* #,##0.00\ _k_r_-;_-* &quot;-&quot;??\ _k_r_-;_-@_-"/>
    <numFmt numFmtId="202" formatCode="_-&quot;$&quot;* #,##0_-;\-&quot;$&quot;* #,##0_-;_-&quot;$&quot;* &quot;-&quot;_-;_-@_-"/>
    <numFmt numFmtId="203" formatCode="_-&quot;$&quot;* #,##0.00_-;\-&quot;$&quot;* #,##0.00_-;_-&quot;$&quot;* &quot;-&quot;??_-;_-@_-"/>
    <numFmt numFmtId="204" formatCode="0.0"/>
    <numFmt numFmtId="205" formatCode="_-* #,##0_$_-;\-* #,##0_$_-;_-* &quot;-&quot;_$_-;_-@_-"/>
    <numFmt numFmtId="206" formatCode="_-* #,##0.00&quot;$&quot;_-;\-* #,##0.00&quot;$&quot;_-;_-* &quot;-&quot;??&quot;$&quot;_-;_-@_-"/>
    <numFmt numFmtId="207" formatCode="_([$€-2]* #,##0.00_);_([$€-2]* \(#,##0.00\);_([$€-2]* &quot;-&quot;??_)"/>
    <numFmt numFmtId="208" formatCode="0.00_ "/>
    <numFmt numFmtId="209" formatCode="0.00_);[Red]\(0.00\)"/>
    <numFmt numFmtId="210" formatCode="0_ "/>
    <numFmt numFmtId="211" formatCode="_ * #,##0.0_ ;_ * \-#,##0.0_ ;_ * &quot;-&quot;?_ ;_ @_ "/>
  </numFmts>
  <fonts count="128">
    <font>
      <sz val="12"/>
      <name val="宋体"/>
      <charset val="134"/>
    </font>
    <font>
      <b/>
      <sz val="12"/>
      <name val="宋体"/>
      <charset val="134"/>
    </font>
    <font>
      <sz val="14"/>
      <name val="黑体"/>
      <charset val="134"/>
    </font>
    <font>
      <sz val="20"/>
      <name val="方正小标宋简体"/>
      <charset val="134"/>
    </font>
    <font>
      <b/>
      <sz val="12"/>
      <name val="仿宋_GB2312"/>
      <charset val="134"/>
    </font>
    <font>
      <b/>
      <sz val="10"/>
      <name val="仿宋_GB2312"/>
      <charset val="134"/>
    </font>
    <font>
      <sz val="12"/>
      <name val="Times New Roman"/>
      <charset val="134"/>
    </font>
    <font>
      <sz val="11"/>
      <name val="宋体"/>
      <charset val="134"/>
    </font>
    <font>
      <sz val="12"/>
      <name val="仿宋_GB2312"/>
      <charset val="134"/>
    </font>
    <font>
      <sz val="8"/>
      <name val="Times New Roman"/>
      <charset val="134"/>
    </font>
    <font>
      <sz val="9"/>
      <name val="Times New Roman"/>
      <charset val="134"/>
    </font>
    <font>
      <sz val="10"/>
      <name val="仿宋_GB2312"/>
      <charset val="134"/>
    </font>
    <font>
      <sz val="10"/>
      <name val="Times New Roman"/>
      <charset val="134"/>
    </font>
    <font>
      <b/>
      <sz val="10"/>
      <name val="宋体"/>
      <charset val="134"/>
    </font>
    <font>
      <sz val="11"/>
      <name val="Times New Roman"/>
      <charset val="134"/>
    </font>
    <font>
      <sz val="16"/>
      <name val="方正小标宋简体"/>
      <charset val="134"/>
    </font>
    <font>
      <sz val="12"/>
      <name val="宋体"/>
      <charset val="134"/>
      <scheme val="minor"/>
    </font>
    <font>
      <sz val="9"/>
      <name val="宋体"/>
      <charset val="134"/>
    </font>
    <font>
      <sz val="11"/>
      <color theme="1"/>
      <name val="宋体"/>
      <charset val="134"/>
      <scheme val="minor"/>
    </font>
    <font>
      <sz val="9"/>
      <name val="Tahoma"/>
      <charset val="134"/>
    </font>
    <font>
      <sz val="12"/>
      <name val="Times New Roman"/>
      <charset val="0"/>
    </font>
    <font>
      <b/>
      <sz val="12"/>
      <name val="Times New Roman"/>
      <charset val="0"/>
    </font>
    <font>
      <sz val="14"/>
      <name val="仿宋_GB2312"/>
      <charset val="134"/>
    </font>
    <font>
      <sz val="14"/>
      <name val="宋体"/>
      <charset val="134"/>
    </font>
    <font>
      <sz val="12"/>
      <color rgb="FFFF0000"/>
      <name val="宋体"/>
      <charset val="134"/>
    </font>
    <font>
      <b/>
      <sz val="12"/>
      <color rgb="FFFF0000"/>
      <name val="宋体"/>
      <charset val="134"/>
    </font>
    <font>
      <sz val="10"/>
      <color rgb="FFFF0000"/>
      <name val="宋体"/>
      <charset val="134"/>
    </font>
    <font>
      <b/>
      <sz val="10"/>
      <color rgb="FFFF000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8"/>
      <name val="宋体"/>
      <charset val="134"/>
    </font>
    <font>
      <sz val="10"/>
      <name val="Geneva"/>
      <charset val="134"/>
    </font>
    <font>
      <sz val="12"/>
      <color indexed="8"/>
      <name val="宋体"/>
      <charset val="134"/>
    </font>
    <font>
      <sz val="11"/>
      <color indexed="17"/>
      <name val="宋体"/>
      <charset val="134"/>
    </font>
    <font>
      <sz val="11"/>
      <color indexed="20"/>
      <name val="宋体"/>
      <charset val="134"/>
    </font>
    <font>
      <sz val="12"/>
      <color indexed="9"/>
      <name val="楷体_GB2312"/>
      <charset val="134"/>
    </font>
    <font>
      <sz val="12"/>
      <color indexed="20"/>
      <name val="楷体_GB2312"/>
      <charset val="134"/>
    </font>
    <font>
      <sz val="12"/>
      <color indexed="17"/>
      <name val="宋体"/>
      <charset val="134"/>
    </font>
    <font>
      <sz val="12"/>
      <color indexed="17"/>
      <name val="楷体_GB2312"/>
      <charset val="134"/>
    </font>
    <font>
      <b/>
      <sz val="15"/>
      <color indexed="56"/>
      <name val="宋体"/>
      <charset val="134"/>
    </font>
    <font>
      <b/>
      <sz val="11"/>
      <color indexed="9"/>
      <name val="宋体"/>
      <charset val="134"/>
    </font>
    <font>
      <sz val="12"/>
      <color indexed="9"/>
      <name val="宋体"/>
      <charset val="134"/>
    </font>
    <font>
      <sz val="12"/>
      <color indexed="8"/>
      <name val="楷体_GB2312"/>
      <charset val="134"/>
    </font>
    <font>
      <sz val="10"/>
      <color indexed="8"/>
      <name val="Arial"/>
      <charset val="134"/>
    </font>
    <font>
      <b/>
      <sz val="10"/>
      <name val="MS Sans Serif"/>
      <charset val="134"/>
    </font>
    <font>
      <sz val="10.5"/>
      <color indexed="20"/>
      <name val="宋体"/>
      <charset val="134"/>
    </font>
    <font>
      <sz val="11"/>
      <color indexed="60"/>
      <name val="宋体"/>
      <charset val="134"/>
    </font>
    <font>
      <sz val="11"/>
      <color indexed="8"/>
      <name val="Tahoma"/>
      <charset val="134"/>
    </font>
    <font>
      <b/>
      <sz val="11"/>
      <color indexed="56"/>
      <name val="宋体"/>
      <charset val="134"/>
    </font>
    <font>
      <sz val="10"/>
      <name val="Helv"/>
      <charset val="134"/>
    </font>
    <font>
      <b/>
      <sz val="18"/>
      <color indexed="56"/>
      <name val="宋体"/>
      <charset val="134"/>
    </font>
    <font>
      <sz val="10"/>
      <name val="Arial"/>
      <charset val="134"/>
    </font>
    <font>
      <b/>
      <sz val="12"/>
      <name val="Arial"/>
      <charset val="134"/>
    </font>
    <font>
      <b/>
      <sz val="11"/>
      <color indexed="56"/>
      <name val="楷体_GB2312"/>
      <charset val="134"/>
    </font>
    <font>
      <sz val="11"/>
      <color indexed="52"/>
      <name val="宋体"/>
      <charset val="134"/>
    </font>
    <font>
      <b/>
      <sz val="11"/>
      <color indexed="52"/>
      <name val="宋体"/>
      <charset val="134"/>
    </font>
    <font>
      <sz val="10"/>
      <color indexed="20"/>
      <name val="宋体"/>
      <charset val="134"/>
    </font>
    <font>
      <i/>
      <sz val="11"/>
      <color indexed="23"/>
      <name val="宋体"/>
      <charset val="134"/>
    </font>
    <font>
      <sz val="8"/>
      <name val="Arial"/>
      <charset val="134"/>
    </font>
    <font>
      <sz val="12"/>
      <color indexed="20"/>
      <name val="宋体"/>
      <charset val="134"/>
    </font>
    <font>
      <sz val="12"/>
      <name val="Helv"/>
      <charset val="134"/>
    </font>
    <font>
      <sz val="11"/>
      <color indexed="62"/>
      <name val="宋体"/>
      <charset val="134"/>
    </font>
    <font>
      <sz val="12"/>
      <color indexed="16"/>
      <name val="宋体"/>
      <charset val="134"/>
    </font>
    <font>
      <sz val="10"/>
      <color indexed="17"/>
      <name val="宋体"/>
      <charset val="134"/>
    </font>
    <font>
      <b/>
      <i/>
      <sz val="16"/>
      <name val="Helv"/>
      <charset val="134"/>
    </font>
    <font>
      <sz val="10.5"/>
      <color indexed="17"/>
      <name val="宋体"/>
      <charset val="134"/>
    </font>
    <font>
      <sz val="7"/>
      <name val="Helv"/>
      <charset val="134"/>
    </font>
    <font>
      <b/>
      <sz val="18"/>
      <name val="Arial"/>
      <charset val="134"/>
    </font>
    <font>
      <b/>
      <sz val="12"/>
      <color indexed="8"/>
      <name val="宋体"/>
      <charset val="134"/>
    </font>
    <font>
      <sz val="7"/>
      <name val="Small Fonts"/>
      <charset val="134"/>
    </font>
    <font>
      <sz val="12"/>
      <color indexed="60"/>
      <name val="楷体_GB2312"/>
      <charset val="134"/>
    </font>
    <font>
      <sz val="12"/>
      <color indexed="10"/>
      <name val="楷体_GB2312"/>
      <charset val="134"/>
    </font>
    <font>
      <sz val="11"/>
      <color indexed="10"/>
      <name val="宋体"/>
      <charset val="134"/>
    </font>
    <font>
      <b/>
      <sz val="13"/>
      <color indexed="56"/>
      <name val="楷体_GB2312"/>
      <charset val="134"/>
    </font>
    <font>
      <b/>
      <sz val="11"/>
      <color indexed="8"/>
      <name val="宋体"/>
      <charset val="134"/>
    </font>
    <font>
      <sz val="7"/>
      <color indexed="10"/>
      <name val="Helv"/>
      <charset val="134"/>
    </font>
    <font>
      <sz val="12"/>
      <name val="Courier"/>
      <charset val="134"/>
    </font>
    <font>
      <sz val="12"/>
      <name val="Arial"/>
      <charset val="134"/>
    </font>
    <font>
      <sz val="12"/>
      <name val="新細明體"/>
      <charset val="134"/>
    </font>
    <font>
      <b/>
      <sz val="12"/>
      <color indexed="63"/>
      <name val="楷体_GB2312"/>
      <charset val="134"/>
    </font>
    <font>
      <b/>
      <sz val="9"/>
      <name val="Arial"/>
      <charset val="134"/>
    </font>
    <font>
      <u/>
      <sz val="7.5"/>
      <color indexed="12"/>
      <name val="Arial"/>
      <charset val="134"/>
    </font>
    <font>
      <b/>
      <sz val="10"/>
      <name val="Tms Rmn"/>
      <charset val="134"/>
    </font>
    <font>
      <u/>
      <sz val="12"/>
      <color indexed="12"/>
      <name val="宋体"/>
      <charset val="134"/>
    </font>
    <font>
      <sz val="10"/>
      <name val="楷体"/>
      <charset val="134"/>
    </font>
    <font>
      <b/>
      <sz val="12"/>
      <color indexed="9"/>
      <name val="楷体_GB2312"/>
      <charset val="134"/>
    </font>
    <font>
      <sz val="11"/>
      <color theme="1"/>
      <name val="Tahoma"/>
      <charset val="134"/>
    </font>
    <font>
      <b/>
      <sz val="11"/>
      <color indexed="63"/>
      <name val="宋体"/>
      <charset val="134"/>
    </font>
    <font>
      <i/>
      <sz val="12"/>
      <color indexed="23"/>
      <name val="楷体_GB2312"/>
      <charset val="134"/>
    </font>
    <font>
      <sz val="10"/>
      <color indexed="8"/>
      <name val="MS Sans Serif"/>
      <charset val="134"/>
    </font>
    <font>
      <b/>
      <sz val="15"/>
      <color indexed="56"/>
      <name val="楷体_GB2312"/>
      <charset val="134"/>
    </font>
    <font>
      <u/>
      <sz val="7.5"/>
      <color indexed="36"/>
      <name val="Arial"/>
      <charset val="134"/>
    </font>
    <font>
      <sz val="12"/>
      <color indexed="9"/>
      <name val="Helv"/>
      <charset val="134"/>
    </font>
    <font>
      <sz val="10"/>
      <name val="Courier"/>
      <charset val="134"/>
    </font>
    <font>
      <b/>
      <sz val="10"/>
      <name val="Arial"/>
      <charset val="134"/>
    </font>
    <font>
      <b/>
      <sz val="13"/>
      <color indexed="56"/>
      <name val="宋体"/>
      <charset val="134"/>
    </font>
    <font>
      <sz val="12"/>
      <color indexed="62"/>
      <name val="楷体_GB2312"/>
      <charset val="134"/>
    </font>
    <font>
      <b/>
      <sz val="14"/>
      <name val="楷体"/>
      <charset val="134"/>
    </font>
    <font>
      <b/>
      <sz val="18"/>
      <color indexed="62"/>
      <name val="宋体"/>
      <charset val="134"/>
    </font>
    <font>
      <sz val="11"/>
      <color indexed="16"/>
      <name val="宋体"/>
      <charset val="134"/>
    </font>
    <font>
      <sz val="12"/>
      <color indexed="52"/>
      <name val="楷体_GB2312"/>
      <charset val="134"/>
    </font>
    <font>
      <u/>
      <sz val="12"/>
      <color indexed="36"/>
      <name val="宋体"/>
      <charset val="134"/>
    </font>
    <font>
      <b/>
      <sz val="12"/>
      <color indexed="8"/>
      <name val="楷体_GB2312"/>
      <charset val="134"/>
    </font>
    <font>
      <b/>
      <sz val="12"/>
      <color indexed="52"/>
      <name val="楷体_GB2312"/>
      <charset val="134"/>
    </font>
    <font>
      <sz val="12"/>
      <name val="官帕眉"/>
      <charset val="134"/>
    </font>
    <font>
      <sz val="10"/>
      <name val="MS Sans Serif"/>
      <charset val="134"/>
    </font>
    <font>
      <sz val="12"/>
      <name val="바탕체"/>
      <charset val="134"/>
    </font>
    <font>
      <sz val="10"/>
      <name val="Arial"/>
      <charset val="0"/>
    </font>
    <font>
      <sz val="11"/>
      <name val="Times New Roman"/>
      <charset val="0"/>
    </font>
  </fonts>
  <fills count="6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9"/>
        <bgColor indexed="64"/>
      </patternFill>
    </fill>
    <fill>
      <patternFill patternType="solid">
        <fgColor indexed="52"/>
        <bgColor indexed="64"/>
      </patternFill>
    </fill>
    <fill>
      <patternFill patternType="solid">
        <fgColor indexed="10"/>
        <bgColor indexed="64"/>
      </patternFill>
    </fill>
    <fill>
      <patternFill patternType="solid">
        <fgColor indexed="30"/>
        <bgColor indexed="64"/>
      </patternFill>
    </fill>
    <fill>
      <patternFill patternType="solid">
        <fgColor indexed="31"/>
        <bgColor indexed="64"/>
      </patternFill>
    </fill>
    <fill>
      <patternFill patternType="solid">
        <fgColor indexed="44"/>
        <bgColor indexed="64"/>
      </patternFill>
    </fill>
    <fill>
      <patternFill patternType="solid">
        <fgColor indexed="45"/>
        <bgColor indexed="64"/>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indexed="11"/>
        <bgColor indexed="64"/>
      </patternFill>
    </fill>
    <fill>
      <patternFill patternType="solid">
        <fgColor indexed="46"/>
        <bgColor indexed="64"/>
      </patternFill>
    </fill>
    <fill>
      <patternFill patternType="solid">
        <fgColor indexed="51"/>
        <bgColor indexed="64"/>
      </patternFill>
    </fill>
    <fill>
      <patternFill patternType="solid">
        <fgColor indexed="36"/>
        <bgColor indexed="64"/>
      </patternFill>
    </fill>
    <fill>
      <patternFill patternType="solid">
        <fgColor indexed="29"/>
        <bgColor indexed="64"/>
      </patternFill>
    </fill>
    <fill>
      <patternFill patternType="solid">
        <fgColor indexed="27"/>
        <bgColor indexed="64"/>
      </patternFill>
    </fill>
    <fill>
      <patternFill patternType="solid">
        <fgColor indexed="62"/>
        <bgColor indexed="64"/>
      </patternFill>
    </fill>
    <fill>
      <patternFill patternType="solid">
        <fgColor indexed="55"/>
        <bgColor indexed="64"/>
      </patternFill>
    </fill>
    <fill>
      <patternFill patternType="solid">
        <fgColor indexed="54"/>
        <bgColor indexed="64"/>
      </patternFill>
    </fill>
    <fill>
      <patternFill patternType="solid">
        <fgColor indexed="47"/>
        <bgColor indexed="64"/>
      </patternFill>
    </fill>
    <fill>
      <patternFill patternType="solid">
        <fgColor indexed="43"/>
        <bgColor indexed="64"/>
      </patternFill>
    </fill>
    <fill>
      <patternFill patternType="solid">
        <fgColor indexed="57"/>
        <bgColor indexed="64"/>
      </patternFill>
    </fill>
    <fill>
      <patternFill patternType="solid">
        <fgColor indexed="15"/>
        <bgColor indexed="64"/>
      </patternFill>
    </fill>
    <fill>
      <patternFill patternType="lightUp">
        <fgColor indexed="9"/>
        <bgColor indexed="55"/>
      </patternFill>
    </fill>
    <fill>
      <patternFill patternType="lightUp">
        <fgColor indexed="9"/>
        <bgColor indexed="29"/>
      </patternFill>
    </fill>
    <fill>
      <patternFill patternType="solid">
        <fgColor indexed="53"/>
        <bgColor indexed="64"/>
      </patternFill>
    </fill>
    <fill>
      <patternFill patternType="solid">
        <fgColor indexed="25"/>
        <bgColor indexed="64"/>
      </patternFill>
    </fill>
    <fill>
      <patternFill patternType="mediumGray">
        <fgColor indexed="22"/>
      </patternFill>
    </fill>
    <fill>
      <patternFill patternType="gray0625"/>
    </fill>
    <fill>
      <patternFill patternType="solid">
        <fgColor indexed="12"/>
        <bgColor indexed="64"/>
      </patternFill>
    </fill>
    <fill>
      <patternFill patternType="lightUp">
        <fgColor indexed="9"/>
        <bgColor indexed="22"/>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indexed="63"/>
      </left>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style="thin">
        <color indexed="63"/>
      </left>
      <right/>
      <top style="thin">
        <color indexed="63"/>
      </top>
      <bottom/>
      <diagonal/>
    </border>
    <border>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medium">
        <color auto="1"/>
      </bottom>
      <diagonal/>
    </border>
    <border>
      <left/>
      <right/>
      <top/>
      <bottom style="medium">
        <color indexed="30"/>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style="thin">
        <color indexed="62"/>
      </top>
      <bottom style="double">
        <color indexed="62"/>
      </bottom>
      <diagonal/>
    </border>
    <border>
      <left/>
      <right/>
      <top style="medium">
        <color auto="1"/>
      </top>
      <bottom style="medium">
        <color auto="1"/>
      </bottom>
      <diagonal/>
    </border>
    <border>
      <left/>
      <right style="thin">
        <color auto="1"/>
      </right>
      <top/>
      <bottom style="thin">
        <color auto="1"/>
      </bottom>
      <diagonal/>
    </border>
    <border>
      <left/>
      <right/>
      <top style="thin">
        <color auto="1"/>
      </top>
      <bottom style="double">
        <color auto="1"/>
      </bottom>
      <diagonal/>
    </border>
  </borders>
  <cellStyleXfs count="282">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8" fillId="2" borderId="14"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5" applyNumberFormat="0" applyFill="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6" fillId="0" borderId="0" applyNumberFormat="0" applyFill="0" applyBorder="0" applyAlignment="0" applyProtection="0">
      <alignment vertical="center"/>
    </xf>
    <xf numFmtId="0" fontId="37" fillId="3" borderId="17" applyNumberFormat="0" applyAlignment="0" applyProtection="0">
      <alignment vertical="center"/>
    </xf>
    <xf numFmtId="0" fontId="38" fillId="4" borderId="18" applyNumberFormat="0" applyAlignment="0" applyProtection="0">
      <alignment vertical="center"/>
    </xf>
    <xf numFmtId="0" fontId="39" fillId="4" borderId="17" applyNumberFormat="0" applyAlignment="0" applyProtection="0">
      <alignment vertical="center"/>
    </xf>
    <xf numFmtId="0" fontId="40" fillId="5" borderId="19" applyNumberFormat="0" applyAlignment="0" applyProtection="0">
      <alignment vertical="center"/>
    </xf>
    <xf numFmtId="0" fontId="41" fillId="0" borderId="20" applyNumberFormat="0" applyFill="0" applyAlignment="0" applyProtection="0">
      <alignment vertical="center"/>
    </xf>
    <xf numFmtId="0" fontId="42" fillId="0" borderId="21"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8" fillId="36" borderId="0" applyNumberFormat="0" applyBorder="0" applyAlignment="0" applyProtection="0">
      <alignment vertical="center"/>
    </xf>
    <xf numFmtId="0" fontId="49" fillId="37" borderId="0" applyNumberFormat="0" applyBorder="0" applyAlignment="0" applyProtection="0">
      <alignment vertical="center"/>
    </xf>
    <xf numFmtId="0" fontId="49" fillId="38" borderId="0" applyNumberFormat="0" applyBorder="0" applyAlignment="0" applyProtection="0">
      <alignment vertical="center"/>
    </xf>
    <xf numFmtId="0" fontId="49" fillId="39" borderId="0" applyNumberFormat="0" applyBorder="0" applyAlignment="0" applyProtection="0">
      <alignment vertical="center"/>
    </xf>
    <xf numFmtId="0" fontId="50" fillId="0" borderId="0"/>
    <xf numFmtId="0" fontId="51" fillId="40" borderId="0" applyNumberFormat="0" applyBorder="0" applyAlignment="0" applyProtection="0"/>
    <xf numFmtId="0" fontId="49" fillId="41" borderId="0" applyNumberFormat="0" applyBorder="0" applyAlignment="0" applyProtection="0">
      <alignment vertical="center"/>
    </xf>
    <xf numFmtId="0" fontId="49" fillId="42" borderId="22" applyNumberFormat="0" applyFont="0" applyAlignment="0" applyProtection="0">
      <alignment vertical="center"/>
    </xf>
    <xf numFmtId="0" fontId="49" fillId="43" borderId="0" applyNumberFormat="0" applyBorder="0" applyAlignment="0" applyProtection="0">
      <alignment vertical="center"/>
    </xf>
    <xf numFmtId="0" fontId="49" fillId="44" borderId="0" applyNumberFormat="0" applyBorder="0" applyAlignment="0" applyProtection="0">
      <alignment vertical="center"/>
    </xf>
    <xf numFmtId="0" fontId="6" fillId="0" borderId="0"/>
    <xf numFmtId="0" fontId="52" fillId="41" borderId="0" applyNumberFormat="0" applyBorder="0" applyAlignment="0" applyProtection="0">
      <alignment vertical="center"/>
    </xf>
    <xf numFmtId="0" fontId="53" fillId="39" borderId="0" applyNumberFormat="0" applyBorder="0" applyAlignment="0" applyProtection="0">
      <alignment vertical="center"/>
    </xf>
    <xf numFmtId="0" fontId="49" fillId="45" borderId="0" applyNumberFormat="0" applyBorder="0" applyAlignment="0" applyProtection="0">
      <alignment vertical="center"/>
    </xf>
    <xf numFmtId="0" fontId="54" fillId="46" borderId="0" applyNumberFormat="0" applyBorder="0" applyAlignment="0" applyProtection="0">
      <alignment vertical="center"/>
    </xf>
    <xf numFmtId="0" fontId="55" fillId="39" borderId="0" applyNumberFormat="0" applyBorder="0" applyAlignment="0" applyProtection="0">
      <alignment vertical="center"/>
    </xf>
    <xf numFmtId="0" fontId="48" fillId="47" borderId="0" applyNumberFormat="0" applyBorder="0" applyAlignment="0" applyProtection="0">
      <alignment vertical="center"/>
    </xf>
    <xf numFmtId="0" fontId="52" fillId="41" borderId="0" applyNumberFormat="0" applyBorder="0" applyAlignment="0" applyProtection="0"/>
    <xf numFmtId="0" fontId="56" fillId="48" borderId="0" applyNumberFormat="0" applyBorder="0" applyAlignment="0" applyProtection="0">
      <alignment vertical="center"/>
    </xf>
    <xf numFmtId="0" fontId="48" fillId="49" borderId="0" applyNumberFormat="0" applyBorder="0" applyAlignment="0" applyProtection="0">
      <alignment vertical="center"/>
    </xf>
    <xf numFmtId="0" fontId="57" fillId="41" borderId="0" applyNumberFormat="0" applyBorder="0" applyAlignment="0" applyProtection="0">
      <alignment vertical="center"/>
    </xf>
    <xf numFmtId="0" fontId="48" fillId="46" borderId="0" applyNumberFormat="0" applyBorder="0" applyAlignment="0" applyProtection="0">
      <alignment vertical="center"/>
    </xf>
    <xf numFmtId="0" fontId="58" fillId="0" borderId="23" applyNumberFormat="0" applyFill="0" applyAlignment="0" applyProtection="0">
      <alignment vertical="center"/>
    </xf>
    <xf numFmtId="0" fontId="49" fillId="48" borderId="0" applyNumberFormat="0" applyBorder="0" applyAlignment="0" applyProtection="0">
      <alignment vertical="center"/>
    </xf>
    <xf numFmtId="0" fontId="59" fillId="50" borderId="24" applyNumberFormat="0" applyAlignment="0" applyProtection="0">
      <alignment vertical="center"/>
    </xf>
    <xf numFmtId="9" fontId="0" fillId="0" borderId="0" applyFont="0" applyFill="0" applyBorder="0" applyAlignment="0" applyProtection="0">
      <alignment vertical="center"/>
    </xf>
    <xf numFmtId="0" fontId="54" fillId="47" borderId="0" applyNumberFormat="0" applyBorder="0" applyAlignment="0" applyProtection="0">
      <alignment vertical="center"/>
    </xf>
    <xf numFmtId="0" fontId="60" fillId="51" borderId="0" applyNumberFormat="0" applyBorder="0" applyAlignment="0" applyProtection="0"/>
    <xf numFmtId="0" fontId="0" fillId="42" borderId="22" applyNumberFormat="0" applyFont="0" applyAlignment="0" applyProtection="0">
      <alignment vertical="center"/>
    </xf>
    <xf numFmtId="0" fontId="61" fillId="44" borderId="0" applyNumberFormat="0" applyBorder="0" applyAlignment="0" applyProtection="0">
      <alignment vertical="center"/>
    </xf>
    <xf numFmtId="0" fontId="62" fillId="0" borderId="0">
      <alignment vertical="top"/>
    </xf>
    <xf numFmtId="0" fontId="49" fillId="52" borderId="0" applyNumberFormat="0" applyBorder="0" applyAlignment="0" applyProtection="0">
      <alignment vertical="center"/>
    </xf>
    <xf numFmtId="0" fontId="63" fillId="0" borderId="25">
      <alignment horizontal="center"/>
    </xf>
    <xf numFmtId="0" fontId="64" fillId="44" borderId="0" applyNumberFormat="0" applyBorder="0" applyAlignment="0" applyProtection="0">
      <alignment vertical="center"/>
    </xf>
    <xf numFmtId="0" fontId="65" fillId="53" borderId="0" applyNumberFormat="0" applyBorder="0" applyAlignment="0" applyProtection="0">
      <alignment vertical="center"/>
    </xf>
    <xf numFmtId="0" fontId="49" fillId="47" borderId="0" applyNumberFormat="0" applyBorder="0" applyAlignment="0" applyProtection="0">
      <alignment vertical="center"/>
    </xf>
    <xf numFmtId="0" fontId="66" fillId="0" borderId="0">
      <alignment vertical="center"/>
    </xf>
    <xf numFmtId="0" fontId="61" fillId="38" borderId="0" applyNumberFormat="0" applyBorder="0" applyAlignment="0" applyProtection="0">
      <alignment vertical="center"/>
    </xf>
    <xf numFmtId="0" fontId="0" fillId="0" borderId="0" applyNumberFormat="0" applyFont="0" applyFill="0" applyBorder="0" applyAlignment="0" applyProtection="0">
      <alignment horizontal="left"/>
    </xf>
    <xf numFmtId="0" fontId="67" fillId="0" borderId="26" applyNumberFormat="0" applyFill="0" applyAlignment="0" applyProtection="0">
      <alignment vertical="center"/>
    </xf>
    <xf numFmtId="0" fontId="68" fillId="0" borderId="0"/>
    <xf numFmtId="0" fontId="48" fillId="54" borderId="0" applyNumberFormat="0" applyBorder="0" applyAlignment="0" applyProtection="0">
      <alignment vertical="center"/>
    </xf>
    <xf numFmtId="0" fontId="56" fillId="41" borderId="0" applyNumberFormat="0" applyBorder="0" applyAlignment="0" applyProtection="0"/>
    <xf numFmtId="49" fontId="0" fillId="0" borderId="0" applyFont="0" applyFill="0" applyBorder="0" applyAlignment="0" applyProtection="0"/>
    <xf numFmtId="0" fontId="48" fillId="43" borderId="0" applyNumberFormat="0" applyBorder="0" applyAlignment="0" applyProtection="0">
      <alignment vertical="center"/>
    </xf>
    <xf numFmtId="0" fontId="69" fillId="0" borderId="0" applyNumberFormat="0" applyFill="0" applyBorder="0" applyAlignment="0" applyProtection="0">
      <alignment vertical="center"/>
    </xf>
    <xf numFmtId="0" fontId="70" fillId="0" borderId="0" applyNumberFormat="0" applyFill="0" applyBorder="0" applyAlignment="0" applyProtection="0"/>
    <xf numFmtId="0" fontId="71" fillId="0" borderId="0" applyProtection="0"/>
    <xf numFmtId="0" fontId="71" fillId="0" borderId="12">
      <alignment horizontal="left" vertical="center"/>
    </xf>
    <xf numFmtId="0" fontId="72" fillId="0" borderId="0" applyNumberFormat="0" applyFill="0" applyBorder="0" applyAlignment="0" applyProtection="0">
      <alignment vertical="center"/>
    </xf>
    <xf numFmtId="0" fontId="52" fillId="48" borderId="0" applyNumberFormat="0" applyBorder="0" applyAlignment="0" applyProtection="0">
      <alignment vertical="center"/>
    </xf>
    <xf numFmtId="0" fontId="54" fillId="33" borderId="0" applyNumberFormat="0" applyBorder="0" applyAlignment="0" applyProtection="0">
      <alignment vertical="center"/>
    </xf>
    <xf numFmtId="0" fontId="67" fillId="0" borderId="0" applyNumberFormat="0" applyFill="0" applyBorder="0" applyAlignment="0" applyProtection="0">
      <alignment vertical="center"/>
    </xf>
    <xf numFmtId="0" fontId="61" fillId="52" borderId="0" applyNumberFormat="0" applyBorder="0" applyAlignment="0" applyProtection="0">
      <alignment vertical="center"/>
    </xf>
    <xf numFmtId="176" fontId="70" fillId="0" borderId="0"/>
    <xf numFmtId="0" fontId="54" fillId="34" borderId="0" applyNumberFormat="0" applyBorder="0" applyAlignment="0" applyProtection="0">
      <alignment vertical="center"/>
    </xf>
    <xf numFmtId="9" fontId="0" fillId="0" borderId="0" applyFont="0" applyFill="0" applyBorder="0" applyAlignment="0" applyProtection="0"/>
    <xf numFmtId="0" fontId="73" fillId="0" borderId="27" applyNumberFormat="0" applyFill="0" applyAlignment="0" applyProtection="0">
      <alignment vertical="center"/>
    </xf>
    <xf numFmtId="0" fontId="74" fillId="40" borderId="28" applyNumberFormat="0" applyAlignment="0" applyProtection="0">
      <alignment vertical="center"/>
    </xf>
    <xf numFmtId="0" fontId="75" fillId="44" borderId="0" applyNumberFormat="0" applyBorder="0" applyAlignment="0" applyProtection="0">
      <alignment vertical="center"/>
    </xf>
    <xf numFmtId="0" fontId="76" fillId="0" borderId="0" applyNumberFormat="0" applyFill="0" applyBorder="0" applyAlignment="0" applyProtection="0">
      <alignment vertical="center"/>
    </xf>
    <xf numFmtId="0" fontId="61" fillId="45" borderId="0" applyNumberFormat="0" applyBorder="0" applyAlignment="0" applyProtection="0">
      <alignment vertical="center"/>
    </xf>
    <xf numFmtId="0" fontId="77" fillId="40" borderId="0" applyNumberFormat="0" applyBorder="0" applyAlignment="0" applyProtection="0"/>
    <xf numFmtId="0" fontId="51" fillId="37" borderId="0" applyNumberFormat="0" applyBorder="0" applyAlignment="0" applyProtection="0"/>
    <xf numFmtId="0" fontId="54" fillId="35" borderId="0" applyNumberFormat="0" applyBorder="0" applyAlignment="0" applyProtection="0">
      <alignment vertical="center"/>
    </xf>
    <xf numFmtId="0" fontId="61" fillId="37" borderId="0" applyNumberFormat="0" applyBorder="0" applyAlignment="0" applyProtection="0">
      <alignment vertical="center"/>
    </xf>
    <xf numFmtId="0" fontId="61" fillId="47" borderId="0" applyNumberFormat="0" applyBorder="0" applyAlignment="0" applyProtection="0">
      <alignment vertical="center"/>
    </xf>
    <xf numFmtId="0" fontId="61" fillId="48" borderId="0" applyNumberFormat="0" applyBorder="0" applyAlignment="0" applyProtection="0">
      <alignment vertical="center"/>
    </xf>
    <xf numFmtId="0" fontId="61" fillId="43" borderId="0" applyNumberFormat="0" applyBorder="0" applyAlignment="0" applyProtection="0">
      <alignment vertical="center"/>
    </xf>
    <xf numFmtId="0" fontId="68" fillId="0" borderId="0">
      <protection locked="0"/>
    </xf>
    <xf numFmtId="0" fontId="60" fillId="50" borderId="0" applyNumberFormat="0" applyBorder="0" applyAlignment="0" applyProtection="0"/>
    <xf numFmtId="0" fontId="78" fillId="39" borderId="0" applyNumberFormat="0" applyBorder="0" applyAlignment="0" applyProtection="0">
      <alignment vertical="center"/>
    </xf>
    <xf numFmtId="177" fontId="12" fillId="0" borderId="0"/>
    <xf numFmtId="178" fontId="79" fillId="55" borderId="0"/>
    <xf numFmtId="0" fontId="61" fillId="41" borderId="0" applyNumberFormat="0" applyBorder="0" applyAlignment="0" applyProtection="0">
      <alignment vertical="center"/>
    </xf>
    <xf numFmtId="0" fontId="61" fillId="39" borderId="0" applyNumberFormat="0" applyBorder="0" applyAlignment="0" applyProtection="0">
      <alignment vertical="center"/>
    </xf>
    <xf numFmtId="0" fontId="64" fillId="39" borderId="0" applyNumberFormat="0" applyBorder="0" applyAlignment="0" applyProtection="0">
      <alignment vertical="center"/>
    </xf>
    <xf numFmtId="0" fontId="54" fillId="43" borderId="0" applyNumberFormat="0" applyBorder="0" applyAlignment="0" applyProtection="0">
      <alignment vertical="center"/>
    </xf>
    <xf numFmtId="0" fontId="80" fillId="52" borderId="28" applyNumberFormat="0" applyAlignment="0" applyProtection="0">
      <alignment vertical="center"/>
    </xf>
    <xf numFmtId="0" fontId="81" fillId="39" borderId="0" applyNumberFormat="0" applyBorder="0" applyAlignment="0" applyProtection="0"/>
    <xf numFmtId="0" fontId="82" fillId="48" borderId="0" applyNumberFormat="0" applyBorder="0" applyAlignment="0" applyProtection="0">
      <alignment vertical="center"/>
    </xf>
    <xf numFmtId="0" fontId="54" fillId="36" borderId="0" applyNumberFormat="0" applyBorder="0" applyAlignment="0" applyProtection="0">
      <alignment vertical="center"/>
    </xf>
    <xf numFmtId="179" fontId="83" fillId="0" borderId="0"/>
    <xf numFmtId="0" fontId="84" fillId="48" borderId="0" applyNumberFormat="0" applyBorder="0" applyAlignment="0" applyProtection="0">
      <alignment vertical="center"/>
    </xf>
    <xf numFmtId="0" fontId="53" fillId="44" borderId="0" applyNumberFormat="0" applyBorder="0" applyAlignment="0" applyProtection="0">
      <alignment vertical="center"/>
    </xf>
    <xf numFmtId="180" fontId="0" fillId="0" borderId="0" applyFont="0" applyFill="0" applyBorder="0" applyAlignment="0" applyProtection="0"/>
    <xf numFmtId="3" fontId="85" fillId="0" borderId="0"/>
    <xf numFmtId="0" fontId="77" fillId="42" borderId="1" applyNumberFormat="0" applyBorder="0" applyAlignment="0" applyProtection="0"/>
    <xf numFmtId="0" fontId="86" fillId="0" borderId="0" applyProtection="0"/>
    <xf numFmtId="0" fontId="56" fillId="41" borderId="0" applyNumberFormat="0" applyBorder="0" applyAlignment="0" applyProtection="0">
      <alignment vertical="center"/>
    </xf>
    <xf numFmtId="181" fontId="0" fillId="0" borderId="0" applyFont="0" applyFill="0" applyBorder="0" applyAlignment="0" applyProtection="0"/>
    <xf numFmtId="0" fontId="60" fillId="33" borderId="0" applyNumberFormat="0" applyBorder="0" applyAlignment="0" applyProtection="0"/>
    <xf numFmtId="0" fontId="87" fillId="56" borderId="0" applyNumberFormat="0" applyBorder="0" applyAlignment="0" applyProtection="0"/>
    <xf numFmtId="0" fontId="87" fillId="57" borderId="0" applyNumberFormat="0" applyBorder="0" applyAlignment="0" applyProtection="0"/>
    <xf numFmtId="0" fontId="48" fillId="58" borderId="0" applyNumberFormat="0" applyBorder="0" applyAlignment="0" applyProtection="0">
      <alignment vertical="center"/>
    </xf>
    <xf numFmtId="0" fontId="78" fillId="44" borderId="0" applyNumberFormat="0" applyBorder="0" applyAlignment="0" applyProtection="0">
      <alignment vertical="center"/>
    </xf>
    <xf numFmtId="0" fontId="12" fillId="0" borderId="0"/>
    <xf numFmtId="0" fontId="51" fillId="41" borderId="0" applyNumberFormat="0" applyBorder="0" applyAlignment="0" applyProtection="0"/>
    <xf numFmtId="37" fontId="88" fillId="0" borderId="0"/>
    <xf numFmtId="0" fontId="60" fillId="34" borderId="0" applyNumberFormat="0" applyBorder="0" applyAlignment="0" applyProtection="0"/>
    <xf numFmtId="43" fontId="0" fillId="0" borderId="0" applyFont="0" applyFill="0" applyBorder="0" applyAlignment="0" applyProtection="0"/>
    <xf numFmtId="0" fontId="89" fillId="53" borderId="0" applyNumberFormat="0" applyBorder="0" applyAlignment="0" applyProtection="0">
      <alignment vertical="center"/>
    </xf>
    <xf numFmtId="0" fontId="90"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53" fillId="39" borderId="0" applyNumberFormat="0" applyBorder="0" applyAlignment="0" applyProtection="0"/>
    <xf numFmtId="0" fontId="92" fillId="0" borderId="29" applyNumberFormat="0" applyFill="0" applyAlignment="0" applyProtection="0">
      <alignment vertical="center"/>
    </xf>
    <xf numFmtId="182" fontId="0" fillId="0" borderId="0" applyFont="0" applyFill="0" applyBorder="0" applyAlignment="0" applyProtection="0"/>
    <xf numFmtId="183" fontId="63" fillId="0" borderId="3" applyAlignment="0" applyProtection="0"/>
    <xf numFmtId="0" fontId="93" fillId="0" borderId="30" applyNumberFormat="0" applyFill="0" applyAlignment="0" applyProtection="0">
      <alignment vertical="center"/>
    </xf>
    <xf numFmtId="0" fontId="60" fillId="59" borderId="0" applyNumberFormat="0" applyBorder="0" applyAlignment="0" applyProtection="0"/>
    <xf numFmtId="0" fontId="70" fillId="0" borderId="0"/>
    <xf numFmtId="0" fontId="0" fillId="0" borderId="0" applyFont="0" applyFill="0" applyBorder="0" applyAlignment="0" applyProtection="0"/>
    <xf numFmtId="3" fontId="94" fillId="0" borderId="0"/>
    <xf numFmtId="0" fontId="95" fillId="0" borderId="0"/>
    <xf numFmtId="2" fontId="96" fillId="0" borderId="0" applyProtection="0"/>
    <xf numFmtId="0" fontId="0" fillId="60" borderId="0" applyNumberFormat="0" applyFont="0" applyBorder="0" applyAlignment="0" applyProtection="0"/>
    <xf numFmtId="3" fontId="0" fillId="0" borderId="0" applyFont="0" applyFill="0" applyBorder="0" applyAlignment="0" applyProtection="0"/>
    <xf numFmtId="184" fontId="12" fillId="0" borderId="0"/>
    <xf numFmtId="185" fontId="0" fillId="0" borderId="0" applyFont="0" applyFill="0" applyBorder="0" applyAlignment="0" applyProtection="0"/>
    <xf numFmtId="0" fontId="97" fillId="0" borderId="0"/>
    <xf numFmtId="15" fontId="0" fillId="0" borderId="0" applyFont="0" applyFill="0" applyBorder="0" applyAlignment="0" applyProtection="0"/>
    <xf numFmtId="186" fontId="0" fillId="0" borderId="0" applyFont="0" applyFill="0" applyBorder="0" applyAlignment="0" applyProtection="0"/>
    <xf numFmtId="187" fontId="0" fillId="0" borderId="0" applyFont="0" applyFill="0" applyBorder="0" applyAlignment="0" applyProtection="0"/>
    <xf numFmtId="0" fontId="98" fillId="40" borderId="8" applyNumberFormat="0" applyAlignment="0" applyProtection="0">
      <alignment vertical="center"/>
    </xf>
    <xf numFmtId="0" fontId="99" fillId="0" borderId="0" applyNumberFormat="0" applyFill="0" applyBorder="0" applyAlignment="0" applyProtection="0"/>
    <xf numFmtId="188" fontId="0" fillId="0" borderId="0" applyFont="0" applyFill="0" applyBorder="0" applyAlignment="0" applyProtection="0"/>
    <xf numFmtId="14" fontId="9" fillId="0" borderId="0">
      <alignment horizontal="center" wrapText="1"/>
      <protection locked="0"/>
    </xf>
    <xf numFmtId="0" fontId="100" fillId="0" borderId="0" applyNumberFormat="0" applyFill="0" applyBorder="0" applyAlignment="0" applyProtection="0">
      <alignment vertical="top"/>
      <protection locked="0"/>
    </xf>
    <xf numFmtId="0" fontId="101" fillId="61" borderId="13">
      <protection locked="0"/>
    </xf>
    <xf numFmtId="189" fontId="62" fillId="0" borderId="0" applyFill="0" applyBorder="0" applyAlignment="0"/>
    <xf numFmtId="0" fontId="62" fillId="0" borderId="0" applyNumberFormat="0" applyFill="0" applyBorder="0" applyAlignment="0" applyProtection="0">
      <alignment vertical="top"/>
    </xf>
    <xf numFmtId="190" fontId="0" fillId="0" borderId="0" applyFont="0" applyFill="0" applyBorder="0" applyAlignment="0" applyProtection="0"/>
    <xf numFmtId="0" fontId="71" fillId="0" borderId="31" applyNumberFormat="0" applyAlignment="0" applyProtection="0">
      <alignment horizontal="left" vertical="center"/>
    </xf>
    <xf numFmtId="191" fontId="12" fillId="0" borderId="0"/>
    <xf numFmtId="192" fontId="0" fillId="0" borderId="0" applyFont="0" applyFill="0" applyBorder="0" applyAlignment="0" applyProtection="0"/>
    <xf numFmtId="0" fontId="102" fillId="0" borderId="0" applyNumberFormat="0" applyFill="0" applyBorder="0" applyAlignment="0" applyProtection="0">
      <alignment vertical="top"/>
      <protection locked="0"/>
    </xf>
    <xf numFmtId="0" fontId="103" fillId="0" borderId="32" applyNumberFormat="0" applyFill="0" applyProtection="0">
      <alignment horizontal="center"/>
    </xf>
    <xf numFmtId="0" fontId="104" fillId="50" borderId="24" applyNumberFormat="0" applyAlignment="0" applyProtection="0">
      <alignment vertical="center"/>
    </xf>
    <xf numFmtId="0" fontId="105" fillId="0" borderId="0"/>
    <xf numFmtId="0" fontId="106" fillId="40" borderId="8" applyNumberFormat="0" applyAlignment="0" applyProtection="0">
      <alignment vertical="center"/>
    </xf>
    <xf numFmtId="0" fontId="107" fillId="0" borderId="0" applyNumberFormat="0" applyFill="0" applyBorder="0" applyAlignment="0" applyProtection="0">
      <alignment vertical="center"/>
    </xf>
    <xf numFmtId="193" fontId="70" fillId="0" borderId="32" applyFill="0" applyProtection="0">
      <alignment horizontal="right"/>
    </xf>
    <xf numFmtId="0" fontId="108" fillId="0" borderId="0"/>
    <xf numFmtId="1" fontId="70" fillId="0" borderId="32" applyFill="0" applyProtection="0">
      <alignment horizontal="center"/>
    </xf>
    <xf numFmtId="0" fontId="60" fillId="38" borderId="0" applyNumberFormat="0" applyBorder="0" applyAlignment="0" applyProtection="0"/>
    <xf numFmtId="0" fontId="51" fillId="42" borderId="0" applyNumberFormat="0" applyBorder="0" applyAlignment="0" applyProtection="0"/>
    <xf numFmtId="0" fontId="60" fillId="40" borderId="0" applyNumberFormat="0" applyBorder="0" applyAlignment="0" applyProtection="0"/>
    <xf numFmtId="194" fontId="0" fillId="0" borderId="0" applyFont="0" applyFill="0" applyBorder="0" applyAlignment="0" applyProtection="0"/>
    <xf numFmtId="0" fontId="51" fillId="48" borderId="0" applyNumberFormat="0" applyBorder="0" applyAlignment="0" applyProtection="0"/>
    <xf numFmtId="0" fontId="51" fillId="52" borderId="0" applyNumberFormat="0" applyBorder="0" applyAlignment="0" applyProtection="0"/>
    <xf numFmtId="0" fontId="60" fillId="52" borderId="0" applyNumberFormat="0" applyBorder="0" applyAlignment="0" applyProtection="0"/>
    <xf numFmtId="0" fontId="9" fillId="0" borderId="0">
      <alignment horizontal="center" wrapText="1"/>
      <protection locked="0"/>
    </xf>
    <xf numFmtId="38" fontId="0" fillId="0" borderId="0" applyFill="0" applyBorder="0" applyAlignment="0" applyProtection="0"/>
    <xf numFmtId="195" fontId="0" fillId="0" borderId="0" applyFont="0" applyFill="0" applyBorder="0" applyAlignment="0" applyProtection="0"/>
    <xf numFmtId="196" fontId="0" fillId="0" borderId="0" applyFill="0" applyBorder="0" applyAlignment="0" applyProtection="0"/>
    <xf numFmtId="0" fontId="96" fillId="0" borderId="0" applyProtection="0"/>
    <xf numFmtId="41" fontId="0" fillId="0" borderId="0" applyFont="0" applyFill="0" applyBorder="0" applyAlignment="0" applyProtection="0"/>
    <xf numFmtId="0" fontId="109" fillId="0" borderId="23" applyNumberFormat="0" applyFill="0" applyAlignment="0" applyProtection="0">
      <alignment vertical="center"/>
    </xf>
    <xf numFmtId="0" fontId="110" fillId="0" borderId="0" applyNumberFormat="0" applyFill="0" applyBorder="0" applyAlignment="0" applyProtection="0">
      <alignment vertical="top"/>
      <protection locked="0"/>
    </xf>
    <xf numFmtId="0" fontId="0" fillId="0" borderId="0"/>
    <xf numFmtId="4" fontId="0" fillId="0" borderId="0" applyFont="0" applyFill="0" applyBorder="0" applyAlignment="0" applyProtection="0"/>
    <xf numFmtId="178" fontId="111" fillId="62" borderId="0"/>
    <xf numFmtId="38" fontId="0" fillId="0" borderId="0" applyFont="0" applyFill="0" applyBorder="0" applyAlignment="0" applyProtection="0"/>
    <xf numFmtId="197" fontId="0" fillId="0" borderId="0" applyFont="0" applyFill="0" applyBorder="0" applyAlignment="0" applyProtection="0"/>
    <xf numFmtId="40" fontId="0" fillId="0" borderId="0" applyFont="0" applyFill="0" applyBorder="0" applyAlignment="0" applyProtection="0"/>
    <xf numFmtId="198" fontId="0" fillId="0" borderId="0" applyFont="0" applyFill="0" applyBorder="0" applyAlignment="0" applyProtection="0"/>
    <xf numFmtId="0" fontId="112" fillId="0" borderId="0"/>
    <xf numFmtId="0" fontId="79" fillId="0" borderId="0"/>
    <xf numFmtId="199" fontId="0" fillId="0" borderId="0" applyFont="0" applyFill="0" applyProtection="0"/>
    <xf numFmtId="10" fontId="0" fillId="0" borderId="0" applyFont="0" applyFill="0" applyBorder="0" applyAlignment="0" applyProtection="0"/>
    <xf numFmtId="0" fontId="113" fillId="0" borderId="0" applyNumberFormat="0" applyFill="0" applyBorder="0" applyAlignment="0" applyProtection="0"/>
    <xf numFmtId="0" fontId="96" fillId="0" borderId="33" applyProtection="0"/>
    <xf numFmtId="200" fontId="0" fillId="0" borderId="0" applyFont="0" applyFill="0" applyBorder="0" applyAlignment="0" applyProtection="0"/>
    <xf numFmtId="201" fontId="0" fillId="0" borderId="0" applyFont="0" applyFill="0" applyBorder="0" applyAlignment="0" applyProtection="0"/>
    <xf numFmtId="0" fontId="70" fillId="0" borderId="4" applyNumberFormat="0" applyFill="0" applyProtection="0">
      <alignment horizontal="right"/>
    </xf>
    <xf numFmtId="0" fontId="58" fillId="0" borderId="23" applyNumberFormat="0" applyFill="0" applyAlignment="0" applyProtection="0"/>
    <xf numFmtId="0" fontId="114" fillId="0" borderId="29" applyNumberFormat="0" applyFill="0" applyAlignment="0" applyProtection="0"/>
    <xf numFmtId="0" fontId="114" fillId="0" borderId="29" applyNumberFormat="0" applyFill="0" applyAlignment="0" applyProtection="0">
      <alignment vertical="center"/>
    </xf>
    <xf numFmtId="0" fontId="72" fillId="0" borderId="26" applyNumberFormat="0" applyFill="0" applyAlignment="0" applyProtection="0">
      <alignment vertical="center"/>
    </xf>
    <xf numFmtId="0" fontId="18" fillId="0" borderId="0">
      <alignment vertical="center"/>
    </xf>
    <xf numFmtId="43" fontId="0" fillId="0" borderId="0" applyFont="0" applyFill="0" applyBorder="0" applyAlignment="0" applyProtection="0">
      <alignment vertical="center"/>
    </xf>
    <xf numFmtId="0" fontId="115" fillId="52" borderId="28" applyNumberFormat="0" applyAlignment="0" applyProtection="0">
      <alignment vertical="center"/>
    </xf>
    <xf numFmtId="0" fontId="116" fillId="0" borderId="4" applyNumberFormat="0" applyFill="0" applyProtection="0">
      <alignment horizontal="center"/>
    </xf>
    <xf numFmtId="0" fontId="117" fillId="0" borderId="0" applyNumberFormat="0" applyFill="0" applyBorder="0" applyAlignment="0" applyProtection="0"/>
    <xf numFmtId="0" fontId="54" fillId="54" borderId="0" applyNumberFormat="0" applyBorder="0" applyAlignment="0" applyProtection="0">
      <alignment vertical="center"/>
    </xf>
    <xf numFmtId="0" fontId="118" fillId="39" borderId="0" applyNumberFormat="0" applyBorder="0" applyAlignment="0" applyProtection="0">
      <alignment vertical="center"/>
    </xf>
    <xf numFmtId="0" fontId="119" fillId="0" borderId="27" applyNumberFormat="0" applyFill="0" applyAlignment="0" applyProtection="0">
      <alignment vertical="center"/>
    </xf>
    <xf numFmtId="0" fontId="0" fillId="0" borderId="0"/>
    <xf numFmtId="0" fontId="0" fillId="0" borderId="0">
      <alignment vertical="center"/>
    </xf>
    <xf numFmtId="0" fontId="0" fillId="0" borderId="0">
      <alignment vertical="center"/>
    </xf>
    <xf numFmtId="0" fontId="17" fillId="0" borderId="0" applyFont="0" applyAlignment="0">
      <alignment vertical="center"/>
    </xf>
    <xf numFmtId="0" fontId="49" fillId="0" borderId="0">
      <alignment vertical="center"/>
    </xf>
    <xf numFmtId="0" fontId="70" fillId="0" borderId="0"/>
    <xf numFmtId="0" fontId="49"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70" fillId="0" borderId="0"/>
    <xf numFmtId="0" fontId="0" fillId="0" borderId="0" applyNumberFormat="0" applyFill="0" applyBorder="0" applyAlignment="0" applyProtection="0"/>
    <xf numFmtId="0" fontId="84" fillId="41" borderId="0" applyNumberFormat="0" applyBorder="0" applyAlignment="0" applyProtection="0">
      <alignment vertical="center"/>
    </xf>
    <xf numFmtId="0" fontId="54" fillId="58" borderId="0" applyNumberFormat="0" applyBorder="0" applyAlignment="0" applyProtection="0">
      <alignment vertical="center"/>
    </xf>
    <xf numFmtId="202" fontId="0" fillId="0" borderId="0" applyFont="0" applyFill="0" applyBorder="0" applyAlignment="0" applyProtection="0"/>
    <xf numFmtId="44" fontId="0" fillId="0" borderId="0" applyFont="0" applyFill="0" applyBorder="0" applyAlignment="0" applyProtection="0"/>
    <xf numFmtId="0" fontId="120" fillId="0" borderId="0" applyNumberFormat="0" applyFill="0" applyBorder="0" applyAlignment="0" applyProtection="0">
      <alignment vertical="top"/>
      <protection locked="0"/>
    </xf>
    <xf numFmtId="0" fontId="121" fillId="0" borderId="30" applyNumberFormat="0" applyFill="0" applyAlignment="0" applyProtection="0">
      <alignment vertical="center"/>
    </xf>
    <xf numFmtId="203" fontId="0" fillId="0" borderId="0" applyFont="0" applyFill="0" applyBorder="0" applyAlignment="0" applyProtection="0"/>
    <xf numFmtId="0" fontId="122" fillId="40" borderId="28" applyNumberFormat="0" applyAlignment="0" applyProtection="0">
      <alignment vertical="center"/>
    </xf>
    <xf numFmtId="204" fontId="7" fillId="0" borderId="1">
      <alignment vertical="center"/>
      <protection locked="0"/>
    </xf>
    <xf numFmtId="0" fontId="103" fillId="0" borderId="32" applyNumberFormat="0" applyFill="0" applyProtection="0">
      <alignment horizontal="left"/>
    </xf>
    <xf numFmtId="0" fontId="70" fillId="0" borderId="4" applyNumberFormat="0" applyFill="0" applyProtection="0">
      <alignment horizontal="left"/>
    </xf>
    <xf numFmtId="205" fontId="0" fillId="0" borderId="0" applyFont="0" applyFill="0" applyBorder="0" applyAlignment="0" applyProtection="0"/>
    <xf numFmtId="206" fontId="0" fillId="0" borderId="0" applyFont="0" applyFill="0" applyBorder="0" applyAlignment="0" applyProtection="0"/>
    <xf numFmtId="41" fontId="0" fillId="0" borderId="0" applyFont="0" applyFill="0" applyBorder="0" applyAlignment="0" applyProtection="0">
      <alignment vertical="center"/>
    </xf>
    <xf numFmtId="0" fontId="123" fillId="0" borderId="0"/>
    <xf numFmtId="0" fontId="87" fillId="63" borderId="0" applyNumberFormat="0" applyBorder="0" applyAlignment="0" applyProtection="0"/>
    <xf numFmtId="0" fontId="54" fillId="49" borderId="0" applyNumberFormat="0" applyBorder="0" applyAlignment="0" applyProtection="0">
      <alignment vertical="center"/>
    </xf>
    <xf numFmtId="1" fontId="7" fillId="0" borderId="1">
      <alignment vertical="center"/>
      <protection locked="0"/>
    </xf>
    <xf numFmtId="0" fontId="124" fillId="0" borderId="0"/>
    <xf numFmtId="0" fontId="125" fillId="0" borderId="0"/>
    <xf numFmtId="0" fontId="18" fillId="0" borderId="0">
      <alignment vertical="center"/>
    </xf>
    <xf numFmtId="0" fontId="126" fillId="0" borderId="0"/>
    <xf numFmtId="0" fontId="114" fillId="0" borderId="29">
      <alignment vertical="top"/>
      <protection locked="0"/>
    </xf>
    <xf numFmtId="0" fontId="114" fillId="0" borderId="29">
      <alignment vertical="top"/>
      <protection locked="0"/>
    </xf>
    <xf numFmtId="207" fontId="54" fillId="36" borderId="0">
      <alignment vertical="top"/>
      <protection locked="0"/>
    </xf>
    <xf numFmtId="0" fontId="0" fillId="0" borderId="0">
      <alignment vertical="center"/>
    </xf>
    <xf numFmtId="0" fontId="18" fillId="0" borderId="0">
      <alignment vertical="center"/>
    </xf>
    <xf numFmtId="0" fontId="70" fillId="0" borderId="0"/>
  </cellStyleXfs>
  <cellXfs count="172">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0"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24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252" applyFont="1" applyBorder="1" applyAlignment="1">
      <alignment horizontal="center" vertical="center" wrapText="1"/>
    </xf>
    <xf numFmtId="0" fontId="10" fillId="0" borderId="1" xfId="0" applyFont="1" applyBorder="1" applyAlignment="1">
      <alignment horizontal="center" vertical="center"/>
    </xf>
    <xf numFmtId="0" fontId="8" fillId="0" borderId="0" xfId="0" applyFont="1" applyFill="1" applyAlignment="1">
      <alignment vertical="center"/>
    </xf>
    <xf numFmtId="0" fontId="11"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0" fillId="0" borderId="0" xfId="0" applyFont="1" applyAlignment="1">
      <alignment horizontal="center" vertical="center"/>
    </xf>
    <xf numFmtId="0" fontId="3" fillId="0" borderId="0" xfId="0" applyFont="1" applyAlignment="1">
      <alignment vertical="center"/>
    </xf>
    <xf numFmtId="208" fontId="5"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209" fontId="7" fillId="0" borderId="1" xfId="240" applyNumberFormat="1" applyFont="1" applyFill="1" applyBorder="1" applyAlignment="1">
      <alignment horizontal="center" vertical="center" wrapText="1"/>
    </xf>
    <xf numFmtId="209" fontId="14" fillId="0" borderId="1" xfId="0" applyNumberFormat="1" applyFont="1" applyBorder="1" applyAlignment="1">
      <alignment horizontal="center" vertical="center"/>
    </xf>
    <xf numFmtId="0" fontId="8" fillId="0" borderId="0" xfId="0" applyFont="1" applyAlignment="1">
      <alignment vertical="center"/>
    </xf>
    <xf numFmtId="0" fontId="8"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center" vertical="center"/>
    </xf>
    <xf numFmtId="0" fontId="15" fillId="0" borderId="0" xfId="0" applyFont="1" applyFill="1" applyAlignment="1">
      <alignment horizontal="center" vertical="center" wrapText="1"/>
    </xf>
    <xf numFmtId="0" fontId="6" fillId="0" borderId="0" xfId="0" applyFont="1" applyFill="1" applyAlignment="1">
      <alignment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0" fillId="0" borderId="0" xfId="0" applyFont="1" applyFill="1" applyAlignment="1">
      <alignment horizontal="right" vertical="center"/>
    </xf>
    <xf numFmtId="31" fontId="0" fillId="0" borderId="0" xfId="0" applyNumberFormat="1" applyFont="1" applyFill="1" applyAlignment="1">
      <alignment horizontal="center" vertical="center"/>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0" fillId="0" borderId="1" xfId="252" applyFont="1" applyBorder="1" applyAlignment="1">
      <alignment horizontal="center" vertical="center" wrapText="1"/>
    </xf>
    <xf numFmtId="0" fontId="16" fillId="0" borderId="1" xfId="0" applyFont="1" applyFill="1" applyBorder="1" applyAlignment="1">
      <alignment horizontal="center" vertical="center" wrapText="1"/>
    </xf>
    <xf numFmtId="49" fontId="17" fillId="0" borderId="1" xfId="241" applyNumberFormat="1" applyFont="1" applyFill="1" applyBorder="1" applyAlignment="1" applyProtection="1">
      <alignment horizontal="center" vertical="center"/>
    </xf>
    <xf numFmtId="0" fontId="18" fillId="0" borderId="1" xfId="0" applyFont="1" applyFill="1" applyBorder="1" applyAlignment="1">
      <alignment vertical="center" wrapText="1"/>
    </xf>
    <xf numFmtId="0" fontId="0" fillId="0" borderId="1" xfId="252" applyFont="1" applyBorder="1" applyAlignment="1">
      <alignment horizontal="center"/>
    </xf>
    <xf numFmtId="0" fontId="18" fillId="0" borderId="4" xfId="0" applyFont="1" applyFill="1" applyBorder="1" applyAlignment="1">
      <alignment horizontal="center" vertical="center" wrapText="1"/>
    </xf>
    <xf numFmtId="0" fontId="1" fillId="0" borderId="0" xfId="0" applyFont="1" applyFill="1" applyAlignment="1">
      <alignment horizontal="center" vertical="center"/>
    </xf>
    <xf numFmtId="0" fontId="0" fillId="0" borderId="1" xfId="0" applyFont="1" applyFill="1" applyBorder="1" applyAlignment="1">
      <alignment horizontal="center" vertical="center" wrapText="1"/>
    </xf>
    <xf numFmtId="49" fontId="19" fillId="0" borderId="1" xfId="241" applyNumberFormat="1" applyFont="1" applyFill="1" applyBorder="1" applyAlignment="1" applyProtection="1">
      <alignment horizontal="center" vertical="center"/>
    </xf>
    <xf numFmtId="0" fontId="0" fillId="0" borderId="1" xfId="0" applyFont="1" applyFill="1" applyBorder="1" applyAlignment="1">
      <alignment horizontal="center" vertical="center"/>
    </xf>
    <xf numFmtId="0" fontId="0" fillId="0" borderId="0" xfId="0" applyFont="1" applyFill="1" applyBorder="1" applyAlignment="1">
      <alignment vertical="center"/>
    </xf>
    <xf numFmtId="0" fontId="8" fillId="0" borderId="0" xfId="0" applyFont="1" applyFill="1" applyAlignment="1">
      <alignment horizontal="right" vertical="center" wrapText="1"/>
    </xf>
    <xf numFmtId="0" fontId="8" fillId="0" borderId="0" xfId="0" applyFont="1" applyFill="1" applyAlignment="1">
      <alignment horizontal="right"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1" xfId="252" applyFont="1" applyBorder="1" applyAlignment="1">
      <alignment horizontal="center" vertical="center" wrapText="1"/>
    </xf>
    <xf numFmtId="49" fontId="7" fillId="0" borderId="7" xfId="0" applyNumberFormat="1" applyFont="1" applyFill="1" applyBorder="1" applyAlignment="1" applyProtection="1">
      <alignment horizontal="center" vertical="center"/>
    </xf>
    <xf numFmtId="0" fontId="18" fillId="0" borderId="1" xfId="280" applyFont="1" applyBorder="1" applyAlignment="1">
      <alignment vertical="center" wrapText="1"/>
    </xf>
    <xf numFmtId="210" fontId="19" fillId="0" borderId="8" xfId="281" applyNumberFormat="1" applyFont="1" applyFill="1" applyBorder="1" applyAlignment="1" applyProtection="1">
      <alignment horizontal="center" vertical="center"/>
    </xf>
    <xf numFmtId="0" fontId="8" fillId="0" borderId="1" xfId="252" applyFont="1" applyBorder="1" applyAlignment="1">
      <alignment horizontal="center"/>
    </xf>
    <xf numFmtId="0" fontId="8" fillId="0" borderId="1" xfId="0" applyFont="1" applyFill="1" applyBorder="1" applyAlignment="1">
      <alignment horizontal="center" vertical="center" wrapText="1"/>
    </xf>
    <xf numFmtId="0" fontId="7" fillId="0" borderId="9" xfId="0" applyFont="1" applyFill="1" applyBorder="1" applyAlignment="1">
      <alignment horizontal="center" vertical="center"/>
    </xf>
    <xf numFmtId="0" fontId="19" fillId="0" borderId="8" xfId="281" applyNumberFormat="1" applyFont="1" applyFill="1" applyBorder="1" applyAlignment="1" applyProtection="1">
      <alignment horizontal="center" vertical="center"/>
    </xf>
    <xf numFmtId="49" fontId="7" fillId="0" borderId="10" xfId="0" applyNumberFormat="1" applyFont="1" applyFill="1" applyBorder="1" applyAlignment="1" applyProtection="1">
      <alignment horizontal="center" vertical="center"/>
    </xf>
    <xf numFmtId="0" fontId="20" fillId="0" borderId="2" xfId="278" applyNumberFormat="1" applyFont="1" applyFill="1" applyBorder="1" applyAlignment="1" applyProtection="1">
      <alignment horizontal="center" vertical="center" wrapText="1"/>
    </xf>
    <xf numFmtId="0" fontId="20" fillId="0" borderId="4" xfId="278"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xf>
    <xf numFmtId="0" fontId="4" fillId="0" borderId="2" xfId="278" applyNumberFormat="1" applyFont="1" applyFill="1" applyBorder="1" applyAlignment="1" applyProtection="1">
      <alignment horizontal="center" vertical="center" wrapText="1"/>
    </xf>
    <xf numFmtId="0" fontId="21" fillId="0" borderId="4" xfId="278" applyNumberFormat="1" applyFont="1" applyFill="1" applyBorder="1" applyAlignment="1" applyProtection="1">
      <alignment horizontal="center" vertical="center" wrapText="1"/>
    </xf>
    <xf numFmtId="49" fontId="7" fillId="0" borderId="9" xfId="0" applyNumberFormat="1" applyFont="1" applyFill="1" applyBorder="1" applyAlignment="1" applyProtection="1">
      <alignment horizontal="center" vertical="center"/>
    </xf>
    <xf numFmtId="0" fontId="8" fillId="0" borderId="1" xfId="0" applyFont="1" applyFill="1" applyBorder="1" applyAlignment="1">
      <alignment horizontal="left" vertical="center"/>
    </xf>
    <xf numFmtId="0" fontId="8" fillId="0" borderId="1" xfId="0" applyFont="1" applyFill="1" applyBorder="1" applyAlignment="1">
      <alignment vertical="center"/>
    </xf>
    <xf numFmtId="0" fontId="8" fillId="0" borderId="1" xfId="0" applyFont="1" applyBorder="1" applyAlignment="1">
      <alignment vertical="center"/>
    </xf>
    <xf numFmtId="0" fontId="8" fillId="0" borderId="0" xfId="0" applyFont="1" applyFill="1" applyBorder="1" applyAlignment="1">
      <alignment horizontal="left" vertical="center"/>
    </xf>
    <xf numFmtId="0" fontId="8" fillId="0" borderId="0" xfId="0" applyFont="1" applyFill="1" applyAlignment="1">
      <alignment horizontal="left" vertical="center"/>
    </xf>
    <xf numFmtId="0" fontId="6" fillId="0" borderId="0" xfId="0" applyFont="1">
      <alignment vertical="center"/>
    </xf>
    <xf numFmtId="0" fontId="1" fillId="0" borderId="2" xfId="0" applyFont="1" applyBorder="1" applyAlignment="1">
      <alignment horizontal="center" vertical="center"/>
    </xf>
    <xf numFmtId="0" fontId="1" fillId="0" borderId="11" xfId="0" applyFont="1" applyBorder="1" applyAlignment="1">
      <alignment horizontal="center" vertical="center" wrapText="1"/>
    </xf>
    <xf numFmtId="0" fontId="1" fillId="0" borderId="11" xfId="0" applyFont="1" applyBorder="1" applyAlignment="1">
      <alignment horizontal="center" vertical="center"/>
    </xf>
    <xf numFmtId="0" fontId="1" fillId="0" borderId="2" xfId="0" applyFont="1" applyBorder="1" applyAlignment="1">
      <alignment horizontal="center" vertical="center" wrapText="1"/>
    </xf>
    <xf numFmtId="0" fontId="0" fillId="0" borderId="1" xfId="0" applyFont="1" applyBorder="1">
      <alignment vertical="center"/>
    </xf>
    <xf numFmtId="0" fontId="0" fillId="0" borderId="1" xfId="0" applyFont="1" applyBorder="1" applyAlignment="1">
      <alignment horizontal="center" vertical="center"/>
    </xf>
    <xf numFmtId="0" fontId="7" fillId="0" borderId="11" xfId="240" applyFont="1" applyFill="1" applyBorder="1" applyAlignment="1">
      <alignment horizontal="center" vertical="center" wrapText="1"/>
    </xf>
    <xf numFmtId="0" fontId="12" fillId="0" borderId="0" xfId="0" applyFont="1" applyAlignment="1">
      <alignment vertical="center" wrapText="1"/>
    </xf>
    <xf numFmtId="0" fontId="6" fillId="0" borderId="0" xfId="0" applyFont="1" applyAlignment="1">
      <alignment vertical="center"/>
    </xf>
    <xf numFmtId="0" fontId="11" fillId="0" borderId="1" xfId="240" applyFont="1" applyFill="1" applyBorder="1" applyAlignment="1">
      <alignment horizontal="center" vertical="center" wrapText="1"/>
    </xf>
    <xf numFmtId="0" fontId="2" fillId="0" borderId="0" xfId="251" applyFont="1" applyAlignment="1">
      <alignment vertical="center"/>
    </xf>
    <xf numFmtId="0" fontId="0" fillId="0" borderId="0" xfId="251" applyFont="1" applyAlignment="1">
      <alignment vertical="center"/>
    </xf>
    <xf numFmtId="0" fontId="3" fillId="0" borderId="6" xfId="251" applyFont="1" applyBorder="1" applyAlignment="1">
      <alignment horizontal="center" vertical="center" wrapText="1"/>
    </xf>
    <xf numFmtId="0" fontId="0" fillId="0" borderId="1" xfId="251" applyFont="1" applyBorder="1" applyAlignment="1">
      <alignment horizontal="center" vertical="center" wrapText="1"/>
    </xf>
    <xf numFmtId="0" fontId="22" fillId="0" borderId="9" xfId="251" applyFont="1" applyBorder="1" applyAlignment="1">
      <alignment horizontal="left" vertical="center"/>
    </xf>
    <xf numFmtId="0" fontId="22" fillId="0" borderId="12" xfId="251" applyFont="1" applyBorder="1" applyAlignment="1">
      <alignment horizontal="left" vertical="center"/>
    </xf>
    <xf numFmtId="0" fontId="22" fillId="0" borderId="5" xfId="251" applyFont="1" applyBorder="1" applyAlignment="1">
      <alignment horizontal="left" vertical="center"/>
    </xf>
    <xf numFmtId="0" fontId="0" fillId="0" borderId="9" xfId="251" applyFont="1" applyBorder="1" applyAlignment="1">
      <alignment horizontal="left" vertical="center"/>
    </xf>
    <xf numFmtId="0" fontId="0" fillId="0" borderId="12" xfId="251" applyFont="1" applyBorder="1" applyAlignment="1">
      <alignment horizontal="left" vertical="center"/>
    </xf>
    <xf numFmtId="0" fontId="0" fillId="0" borderId="5" xfId="251" applyFont="1" applyBorder="1" applyAlignment="1">
      <alignment horizontal="left" vertical="center"/>
    </xf>
    <xf numFmtId="0" fontId="22" fillId="0" borderId="9" xfId="251" applyFont="1" applyBorder="1" applyAlignment="1">
      <alignment horizontal="center" vertical="center"/>
    </xf>
    <xf numFmtId="0" fontId="22" fillId="0" borderId="5" xfId="251" applyFont="1" applyBorder="1" applyAlignment="1">
      <alignment horizontal="center" vertical="center"/>
    </xf>
    <xf numFmtId="0" fontId="22" fillId="0" borderId="1" xfId="251" applyFont="1" applyFill="1" applyBorder="1" applyAlignment="1">
      <alignment horizontal="center" vertical="center"/>
    </xf>
    <xf numFmtId="0" fontId="22" fillId="0" borderId="1" xfId="251" applyFont="1" applyFill="1" applyBorder="1" applyAlignment="1">
      <alignment horizontal="center" vertical="center" wrapText="1"/>
    </xf>
    <xf numFmtId="0" fontId="0" fillId="0" borderId="9" xfId="251" applyFont="1" applyBorder="1" applyAlignment="1">
      <alignment horizontal="center" vertical="center"/>
    </xf>
    <xf numFmtId="0" fontId="0" fillId="0" borderId="5" xfId="251" applyFont="1" applyBorder="1" applyAlignment="1">
      <alignment horizontal="center" vertical="center"/>
    </xf>
    <xf numFmtId="0" fontId="0" fillId="0" borderId="1" xfId="251" applyFont="1" applyBorder="1" applyAlignment="1">
      <alignment horizontal="center" vertical="center"/>
    </xf>
    <xf numFmtId="0" fontId="0" fillId="0" borderId="9" xfId="0" applyFont="1" applyBorder="1" applyAlignment="1">
      <alignment horizontal="center" vertical="center"/>
    </xf>
    <xf numFmtId="0" fontId="0" fillId="0" borderId="12" xfId="0" applyFont="1" applyBorder="1" applyAlignment="1">
      <alignment horizontal="center" vertical="center"/>
    </xf>
    <xf numFmtId="0" fontId="0" fillId="0" borderId="5" xfId="0" applyFont="1" applyBorder="1" applyAlignment="1">
      <alignment horizontal="center" vertical="center"/>
    </xf>
    <xf numFmtId="0" fontId="0" fillId="0" borderId="2" xfId="251" applyFont="1" applyBorder="1" applyAlignment="1">
      <alignment horizontal="center" vertical="center" wrapText="1"/>
    </xf>
    <xf numFmtId="0" fontId="0" fillId="0" borderId="12" xfId="251" applyFont="1" applyBorder="1" applyAlignment="1">
      <alignment horizontal="center" vertical="center"/>
    </xf>
    <xf numFmtId="0" fontId="0" fillId="0" borderId="13" xfId="251" applyFont="1" applyBorder="1" applyAlignment="1">
      <alignment horizontal="center" vertical="center" wrapText="1"/>
    </xf>
    <xf numFmtId="0" fontId="0" fillId="0" borderId="9" xfId="251" applyFont="1" applyBorder="1" applyAlignment="1">
      <alignment horizontal="left" vertical="center" wrapText="1"/>
    </xf>
    <xf numFmtId="0" fontId="0" fillId="0" borderId="12" xfId="251" applyFont="1" applyBorder="1" applyAlignment="1">
      <alignment horizontal="left" vertical="center" wrapText="1"/>
    </xf>
    <xf numFmtId="0" fontId="0" fillId="0" borderId="5" xfId="251" applyFont="1" applyBorder="1" applyAlignment="1">
      <alignment horizontal="left" vertical="center" wrapText="1"/>
    </xf>
    <xf numFmtId="0" fontId="0" fillId="0" borderId="9" xfId="251" applyFont="1" applyBorder="1" applyAlignment="1">
      <alignment horizontal="center" vertical="center" wrapText="1"/>
    </xf>
    <xf numFmtId="0" fontId="0" fillId="0" borderId="12" xfId="251" applyFont="1" applyBorder="1" applyAlignment="1">
      <alignment horizontal="center" vertical="center" wrapText="1"/>
    </xf>
    <xf numFmtId="0" fontId="0" fillId="0" borderId="5" xfId="251" applyFont="1" applyBorder="1" applyAlignment="1">
      <alignment horizontal="center" vertical="center" wrapText="1"/>
    </xf>
    <xf numFmtId="0" fontId="0" fillId="0" borderId="4" xfId="251" applyFont="1" applyBorder="1" applyAlignment="1">
      <alignment horizontal="center" vertical="center" wrapText="1"/>
    </xf>
    <xf numFmtId="0" fontId="23" fillId="0" borderId="0" xfId="251" applyFont="1"/>
    <xf numFmtId="0" fontId="22" fillId="0" borderId="12" xfId="251" applyFont="1" applyBorder="1" applyAlignment="1">
      <alignment horizontal="center" vertical="center"/>
    </xf>
    <xf numFmtId="0" fontId="8" fillId="0" borderId="1" xfId="251" applyFont="1" applyFill="1" applyBorder="1" applyAlignment="1">
      <alignment horizontal="center" vertical="center"/>
    </xf>
    <xf numFmtId="0" fontId="8" fillId="0" borderId="1" xfId="251" applyFont="1" applyFill="1" applyBorder="1" applyAlignment="1">
      <alignment horizontal="center" vertical="center" wrapText="1"/>
    </xf>
    <xf numFmtId="0" fontId="0" fillId="0" borderId="0" xfId="0" applyFont="1" applyFill="1">
      <alignment vertical="center"/>
    </xf>
    <xf numFmtId="0" fontId="7" fillId="0" borderId="0" xfId="0" applyFont="1" applyFill="1">
      <alignment vertical="center"/>
    </xf>
    <xf numFmtId="0" fontId="1" fillId="0" borderId="0" xfId="0" applyFont="1" applyFill="1">
      <alignment vertical="center"/>
    </xf>
    <xf numFmtId="0" fontId="1" fillId="0" borderId="0" xfId="0" applyFont="1" applyFill="1" applyBorder="1" applyAlignment="1">
      <alignment vertical="center"/>
    </xf>
    <xf numFmtId="0" fontId="0" fillId="0" borderId="0" xfId="0" applyFont="1" applyFill="1" applyAlignment="1">
      <alignment vertical="center" wrapText="1"/>
    </xf>
    <xf numFmtId="0" fontId="2" fillId="0" borderId="0" xfId="0" applyFont="1" applyFill="1" applyAlignment="1">
      <alignment horizontal="left" vertical="center"/>
    </xf>
    <xf numFmtId="0" fontId="3" fillId="0" borderId="0" xfId="0" applyFont="1" applyFill="1" applyAlignment="1">
      <alignment horizontal="center" vertical="center"/>
    </xf>
    <xf numFmtId="0" fontId="0" fillId="0" borderId="2"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2"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4" xfId="0" applyFont="1" applyFill="1" applyBorder="1" applyAlignment="1">
      <alignment horizontal="center" vertical="center" wrapText="1"/>
    </xf>
    <xf numFmtId="0" fontId="24" fillId="0" borderId="13" xfId="0" applyFont="1" applyFill="1" applyBorder="1" applyAlignment="1">
      <alignment horizontal="center" vertical="center"/>
    </xf>
    <xf numFmtId="0" fontId="24" fillId="0" borderId="13" xfId="0" applyFont="1" applyFill="1" applyBorder="1" applyAlignment="1">
      <alignment horizontal="center" vertical="center" wrapText="1"/>
    </xf>
    <xf numFmtId="0" fontId="25" fillId="0" borderId="9"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2" xfId="252" applyFont="1" applyFill="1" applyBorder="1" applyAlignment="1">
      <alignment horizontal="center" vertical="center" wrapText="1"/>
    </xf>
    <xf numFmtId="0" fontId="0" fillId="0" borderId="13" xfId="252" applyFont="1" applyFill="1" applyBorder="1" applyAlignment="1">
      <alignment horizontal="center" vertical="center" wrapText="1"/>
    </xf>
    <xf numFmtId="0" fontId="0" fillId="0" borderId="4" xfId="252" applyFont="1" applyFill="1" applyBorder="1" applyAlignment="1">
      <alignment horizontal="center" vertical="center" wrapText="1"/>
    </xf>
    <xf numFmtId="41" fontId="1" fillId="0" borderId="1" xfId="0" applyNumberFormat="1" applyFont="1" applyFill="1" applyBorder="1" applyAlignment="1">
      <alignment horizontal="center" vertical="center"/>
    </xf>
    <xf numFmtId="0" fontId="3" fillId="0" borderId="0" xfId="0" applyFont="1" applyFill="1" applyAlignment="1">
      <alignment horizontal="center" vertical="center" wrapText="1"/>
    </xf>
    <xf numFmtId="0" fontId="26"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 xfId="0" applyFont="1" applyFill="1" applyBorder="1">
      <alignment vertical="center"/>
    </xf>
    <xf numFmtId="211" fontId="25" fillId="0" borderId="1" xfId="0" applyNumberFormat="1" applyFont="1" applyFill="1" applyBorder="1" applyAlignment="1">
      <alignment horizontal="center" vertical="center"/>
    </xf>
    <xf numFmtId="0" fontId="27" fillId="0" borderId="1" xfId="0" applyFont="1" applyFill="1" applyBorder="1">
      <alignment vertical="center"/>
    </xf>
    <xf numFmtId="0" fontId="28" fillId="0" borderId="1" xfId="0" applyFont="1" applyFill="1" applyBorder="1" applyAlignment="1">
      <alignment horizontal="center" vertical="center" wrapText="1"/>
    </xf>
    <xf numFmtId="0" fontId="28" fillId="0" borderId="1" xfId="0" applyFont="1" applyFill="1" applyBorder="1">
      <alignment vertical="center"/>
    </xf>
    <xf numFmtId="211" fontId="1" fillId="0" borderId="1" xfId="0" applyNumberFormat="1" applyFont="1" applyFill="1" applyBorder="1" applyAlignment="1">
      <alignment horizontal="center" vertical="center"/>
    </xf>
    <xf numFmtId="0" fontId="13" fillId="0" borderId="1" xfId="0" applyFont="1" applyFill="1" applyBorder="1">
      <alignment vertical="center"/>
    </xf>
    <xf numFmtId="0" fontId="28" fillId="0" borderId="1"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1" xfId="0" applyFont="1" applyFill="1" applyBorder="1" applyAlignment="1">
      <alignment vertical="center" wrapText="1"/>
    </xf>
  </cellXfs>
  <cellStyles count="28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强调文字颜色 5 6 2 2" xfId="49"/>
    <cellStyle name="60% - 强调文字颜色 6 6 3" xfId="50"/>
    <cellStyle name="强调文字颜色 2 3 2" xfId="51"/>
    <cellStyle name="60% - 强调文字颜色 1 11" xfId="52"/>
    <cellStyle name="20% - 强调文字颜色 1 6 2 2" xfId="53"/>
    <cellStyle name="40% - 强调文字颜色 1 3 5" xfId="54"/>
    <cellStyle name="20% - 强调文字颜色 2 6 2 3" xfId="55"/>
    <cellStyle name="_Book1_2 2" xfId="56"/>
    <cellStyle name="Accent2 - 40%" xfId="57"/>
    <cellStyle name="20% - 强调文字颜色 3 5 5" xfId="58"/>
    <cellStyle name="注释 6 6" xfId="59"/>
    <cellStyle name="40% - 强调文字颜色 3 5 3" xfId="60"/>
    <cellStyle name="40% - 强调文字颜色 4 3 4" xfId="61"/>
    <cellStyle name="MS Sans Serif" xfId="62"/>
    <cellStyle name="好_1003牟定县" xfId="63"/>
    <cellStyle name="差_05表式10.5_Book1" xfId="64"/>
    <cellStyle name="40% - 强调文字颜色 6 4 2" xfId="65"/>
    <cellStyle name="60% - 强调文字颜色 4 2 2 2" xfId="66"/>
    <cellStyle name="差_检验表（调整后）_Book1" xfId="67"/>
    <cellStyle name="60% - 强调文字颜色 2 3" xfId="68"/>
    <cellStyle name="好_劳务汇总表1" xfId="69"/>
    <cellStyle name="好_00省级(打印)_Book1" xfId="70"/>
    <cellStyle name="强调文字颜色 1 2 3" xfId="71"/>
    <cellStyle name="好_云南省2008年中小学教师人数统计表_Book1" xfId="72"/>
    <cellStyle name="60% - 强调文字颜色 4 11" xfId="73"/>
    <cellStyle name="标题 1 5 2" xfId="74"/>
    <cellStyle name="20% - 强调文字颜色 5 3 3" xfId="75"/>
    <cellStyle name="检查单元格 6 5" xfId="76"/>
    <cellStyle name="百分比 4" xfId="77"/>
    <cellStyle name="60% - 强调文字颜色 2 2 2 2" xfId="78"/>
    <cellStyle name="Accent1_Book1" xfId="79"/>
    <cellStyle name="注释 4 6" xfId="80"/>
    <cellStyle name="40% - 强调文字颜色 4 2" xfId="81"/>
    <cellStyle name="_ET_STYLE_NoName_00__县公司" xfId="82"/>
    <cellStyle name="20% - 强调文字颜色 6 3 5" xfId="83"/>
    <cellStyle name="PSHeading 4" xfId="84"/>
    <cellStyle name="差_Book2" xfId="85"/>
    <cellStyle name="适中 2 5" xfId="86"/>
    <cellStyle name="40% - 强调文字颜色 2 5 3" xfId="87"/>
    <cellStyle name="常规 3 2 6" xfId="88"/>
    <cellStyle name="40% - 强调文字颜色 1 2 8" xfId="89"/>
    <cellStyle name="PSChar" xfId="90"/>
    <cellStyle name="Heading 3 2" xfId="91"/>
    <cellStyle name="_弱电系统设备配置报价清单" xfId="92"/>
    <cellStyle name="强调文字颜色 3 5 2" xfId="93"/>
    <cellStyle name="好_汇总-县级财政报表附表" xfId="94"/>
    <cellStyle name="_Book1_3 2" xfId="95"/>
    <cellStyle name="60% - 强调文字颜色 3 12" xfId="96"/>
    <cellStyle name="标题 8 2 2" xfId="97"/>
    <cellStyle name="_Book1" xfId="98"/>
    <cellStyle name="HEADING2 2" xfId="99"/>
    <cellStyle name="Header2 3" xfId="100"/>
    <cellStyle name="标题 4 2 2 2" xfId="101"/>
    <cellStyle name="好_财政供养人员" xfId="102"/>
    <cellStyle name="60% - 强调文字颜色 5 2 8" xfId="103"/>
    <cellStyle name="标题 4 5" xfId="104"/>
    <cellStyle name="20% - 强调文字颜色 6 2 7" xfId="105"/>
    <cellStyle name="comma-d" xfId="106"/>
    <cellStyle name="60% - 强调文字颜色 6 2 7" xfId="107"/>
    <cellStyle name="归盒啦_95" xfId="108"/>
    <cellStyle name="Linked Cell" xfId="109"/>
    <cellStyle name="计算 4 4" xfId="110"/>
    <cellStyle name="差_Book1_2_Book1" xfId="111"/>
    <cellStyle name="解释性文本 2 6" xfId="112"/>
    <cellStyle name="40% - 强调文字颜色 6 2" xfId="113"/>
    <cellStyle name="Grey" xfId="114"/>
    <cellStyle name="Accent1 - 20%" xfId="115"/>
    <cellStyle name="强调文字颜色 2 2 7" xfId="116"/>
    <cellStyle name="20% - 强调文字颜色 1 2" xfId="117"/>
    <cellStyle name="40% - 强调文字颜色 2 2 7" xfId="118"/>
    <cellStyle name="20% - 强调文字颜色 5 2 2 2" xfId="119"/>
    <cellStyle name="40% - 强调文字颜色 3 2" xfId="120"/>
    <cellStyle name="6mal 2" xfId="121"/>
    <cellStyle name="Accent3_Book1" xfId="122"/>
    <cellStyle name="差_5334_2006年迪庆县级财政报表附表" xfId="123"/>
    <cellStyle name="Currency1" xfId="124"/>
    <cellStyle name="Input Cells 2" xfId="125"/>
    <cellStyle name="20% - 强调文字颜色 3 2 7" xfId="126"/>
    <cellStyle name="20% - 强调文字颜色 2 2" xfId="127"/>
    <cellStyle name="差_530629_2006年县级财政报表附表" xfId="128"/>
    <cellStyle name="60% - 强调文字颜色 3 2 2 2" xfId="129"/>
    <cellStyle name="Input_Book1" xfId="130"/>
    <cellStyle name="差_汇总-县级财政报表附表" xfId="131"/>
    <cellStyle name="好_Book1_银行账户情况表_2010年12月" xfId="132"/>
    <cellStyle name="60% - 强调文字颜色 1 2 2 2" xfId="133"/>
    <cellStyle name="Normal - Style1 2" xfId="134"/>
    <cellStyle name="好_03昭通_Book1" xfId="135"/>
    <cellStyle name="差_汇总_Book1" xfId="136"/>
    <cellStyle name="Milliers [0]_!!!GO" xfId="137"/>
    <cellStyle name="Black 2" xfId="138"/>
    <cellStyle name="Input [yellow] 2" xfId="139"/>
    <cellStyle name="HEADING1" xfId="140"/>
    <cellStyle name="好_5334_2006年迪庆县级财政报表附表" xfId="141"/>
    <cellStyle name="烹拳 [0]_ +Foil &amp; -FOIL &amp; PAPER" xfId="142"/>
    <cellStyle name="Accent5_Book1" xfId="143"/>
    <cellStyle name="强调 1" xfId="144"/>
    <cellStyle name="强调 2" xfId="145"/>
    <cellStyle name="强调文字颜色 6 7 2" xfId="146"/>
    <cellStyle name="差_00省级(打印)" xfId="147"/>
    <cellStyle name="New Times Roman 2" xfId="148"/>
    <cellStyle name="Accent3 - 40%" xfId="149"/>
    <cellStyle name="no dec" xfId="150"/>
    <cellStyle name="Accent6_Book1" xfId="151"/>
    <cellStyle name="Dezimal_laroux" xfId="152"/>
    <cellStyle name="适中 2 7" xfId="153"/>
    <cellStyle name="警告文本 2" xfId="154"/>
    <cellStyle name="警告文本 3" xfId="155"/>
    <cellStyle name="差_劳务汇总表1_Book1" xfId="156"/>
    <cellStyle name="标题 2 2 2 2" xfId="157"/>
    <cellStyle name="货币 2 4" xfId="158"/>
    <cellStyle name="Border" xfId="159"/>
    <cellStyle name="汇总 5 4" xfId="160"/>
    <cellStyle name="Accent2_Book1" xfId="161"/>
    <cellStyle name="常规 9 6" xfId="162"/>
    <cellStyle name="Milliers_!!!GO" xfId="163"/>
    <cellStyle name="Red" xfId="164"/>
    <cellStyle name="未定义 2" xfId="165"/>
    <cellStyle name="Fixed" xfId="166"/>
    <cellStyle name="PSSpacer" xfId="167"/>
    <cellStyle name="PSInt" xfId="168"/>
    <cellStyle name="Dollar (zero dec)" xfId="169"/>
    <cellStyle name="Mon閠aire [0]_!!!GO" xfId="170"/>
    <cellStyle name="一般_SGV" xfId="171"/>
    <cellStyle name="PSDate" xfId="172"/>
    <cellStyle name="捠壿_Region Orders (2)" xfId="173"/>
    <cellStyle name="Currency_!!!GO" xfId="174"/>
    <cellStyle name="输出 2 8" xfId="175"/>
    <cellStyle name="分级显示列_1_Book1" xfId="176"/>
    <cellStyle name="霓付_ +Foil &amp; -FOIL &amp; PAPER" xfId="177"/>
    <cellStyle name="per.style" xfId="178"/>
    <cellStyle name="Hyperlink_AheadBehind.xls Chart 23" xfId="179"/>
    <cellStyle name="t" xfId="180"/>
    <cellStyle name="Calc Currency (0) 2" xfId="181"/>
    <cellStyle name="ColLevel_0" xfId="182"/>
    <cellStyle name="Valuta (0)_pldt" xfId="183"/>
    <cellStyle name="Header1 2" xfId="184"/>
    <cellStyle name="comma zerodec 2" xfId="185"/>
    <cellStyle name="Moneda [0]_96 Risk" xfId="186"/>
    <cellStyle name="超链接 2" xfId="187"/>
    <cellStyle name="部门" xfId="188"/>
    <cellStyle name="检查单元格 2 2 2" xfId="189"/>
    <cellStyle name="常规 65" xfId="190"/>
    <cellStyle name="输出 12" xfId="191"/>
    <cellStyle name="解释性文本 2 2 2" xfId="192"/>
    <cellStyle name="日期" xfId="193"/>
    <cellStyle name="Standard_AREAS" xfId="194"/>
    <cellStyle name="数量" xfId="195"/>
    <cellStyle name="Accent1 - 60%" xfId="196"/>
    <cellStyle name="Accent2 - 20%" xfId="197"/>
    <cellStyle name="Accent3 - 60%" xfId="198"/>
    <cellStyle name="捠壿 [0.00]_Region Orders (2)" xfId="199"/>
    <cellStyle name="Accent5 - 20%" xfId="200"/>
    <cellStyle name="Accent6 - 40%" xfId="201"/>
    <cellStyle name="Accent6 - 60%" xfId="202"/>
    <cellStyle name="args.style" xfId="203"/>
    <cellStyle name="Comma [0]" xfId="204"/>
    <cellStyle name="Comma_!!!GO" xfId="205"/>
    <cellStyle name="Currency [0]" xfId="206"/>
    <cellStyle name="Date" xfId="207"/>
    <cellStyle name="Dezimal [0]_laroux" xfId="208"/>
    <cellStyle name="标题 1 2 7" xfId="209"/>
    <cellStyle name="Followed Hyperlink_AheadBehind.xls Chart 23" xfId="210"/>
    <cellStyle name="常规 10" xfId="211"/>
    <cellStyle name="PSDec 2" xfId="212"/>
    <cellStyle name="Linked Cells" xfId="213"/>
    <cellStyle name="Millares [0]_96 Risk" xfId="214"/>
    <cellStyle name="Valuta_pldt" xfId="215"/>
    <cellStyle name="Millares_96 Risk" xfId="216"/>
    <cellStyle name="Moneda_96 Risk" xfId="217"/>
    <cellStyle name="Non défini" xfId="218"/>
    <cellStyle name="Norma,_laroux_4_营业在建 (2)_E21" xfId="219"/>
    <cellStyle name="Pourcentage_pldt" xfId="220"/>
    <cellStyle name="Percent [2]" xfId="221"/>
    <cellStyle name="RowLevel_0" xfId="222"/>
    <cellStyle name="Total" xfId="223"/>
    <cellStyle name="Tusental (0)_pldt" xfId="224"/>
    <cellStyle name="Tusental_pldt" xfId="225"/>
    <cellStyle name="编号" xfId="226"/>
    <cellStyle name="标题 1 1" xfId="227"/>
    <cellStyle name="标题 2 1" xfId="228"/>
    <cellStyle name="标题 2 5 3" xfId="229"/>
    <cellStyle name="标题 3 2" xfId="230"/>
    <cellStyle name="常规 57" xfId="231"/>
    <cellStyle name="千位分隔 2" xfId="232"/>
    <cellStyle name="输入 2" xfId="233"/>
    <cellStyle name="标题1" xfId="234"/>
    <cellStyle name="表标题" xfId="235"/>
    <cellStyle name="强调文字颜色 3 2 2 2" xfId="236"/>
    <cellStyle name="差_Sheet2" xfId="237"/>
    <cellStyle name="链接单元格 2" xfId="238"/>
    <cellStyle name="常规 11" xfId="239"/>
    <cellStyle name="常规 11 6" xfId="240"/>
    <cellStyle name="常规 2" xfId="241"/>
    <cellStyle name="常规 2 13" xfId="242"/>
    <cellStyle name="常规 2 2" xfId="243"/>
    <cellStyle name="常规 2 9 2" xfId="244"/>
    <cellStyle name="常规 3" xfId="245"/>
    <cellStyle name="常规 3 10" xfId="246"/>
    <cellStyle name="常规 4" xfId="247"/>
    <cellStyle name="常规 5" xfId="248"/>
    <cellStyle name="常规 6" xfId="249"/>
    <cellStyle name="常规 8 2" xfId="250"/>
    <cellStyle name="常规 9" xfId="251"/>
    <cellStyle name="常规_Sheet1" xfId="252"/>
    <cellStyle name="分级显示行_1_13区汇总" xfId="253"/>
    <cellStyle name="好_530629_2006年县级财政报表附表" xfId="254"/>
    <cellStyle name="强调文字颜色 6 2" xfId="255"/>
    <cellStyle name="貨幣 [0]_SGV" xfId="256"/>
    <cellStyle name="货币 2" xfId="257"/>
    <cellStyle name="后继超级链接" xfId="258"/>
    <cellStyle name="汇总 2" xfId="259"/>
    <cellStyle name="貨幣_SGV" xfId="260"/>
    <cellStyle name="计算 2" xfId="261"/>
    <cellStyle name="小数 2" xfId="262"/>
    <cellStyle name="借出原因" xfId="263"/>
    <cellStyle name="商品名称" xfId="264"/>
    <cellStyle name="霓付 [0]_ +Foil &amp; -FOIL &amp; PAPER" xfId="265"/>
    <cellStyle name="烹拳_ +Foil &amp; -FOIL &amp; PAPER" xfId="266"/>
    <cellStyle name="千位分隔[0] 2" xfId="267"/>
    <cellStyle name="钎霖_4岿角利" xfId="268"/>
    <cellStyle name="强调 3" xfId="269"/>
    <cellStyle name="强调文字颜色 1 2" xfId="270"/>
    <cellStyle name="数字" xfId="271"/>
    <cellStyle name="昗弨_Pacific Region P&amp;L" xfId="272"/>
    <cellStyle name="표준_0N-HANDLING " xfId="273"/>
    <cellStyle name="常规 56" xfId="274"/>
    <cellStyle name="常规_附件1 农客申报明细表" xfId="275"/>
    <cellStyle name="标题 2 5 3 3" xfId="276"/>
    <cellStyle name="标题 2 5 3 2" xfId="277"/>
    <cellStyle name="60% - 强调文字颜色 1 2 7 2" xfId="278"/>
    <cellStyle name="常规 11 6 2" xfId="279"/>
    <cellStyle name="常规 2 12" xfId="280"/>
    <cellStyle name="常规 10 6" xfId="281"/>
  </cellStyles>
  <dxfs count="1">
    <dxf>
      <fill>
        <patternFill patternType="solid">
          <bgColor rgb="FFFF9900"/>
        </patternFill>
      </fill>
    </dxf>
  </dxfs>
  <tableStyles count="0" defaultTableStyle="TableStyleMedium9" defaultPivotStyle="PivotStyleLight16"/>
  <colors>
    <mruColors>
      <color rgb="001D41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4.xml"/><Relationship Id="rId8" Type="http://schemas.openxmlformats.org/officeDocument/2006/relationships/externalLink" Target="externalLinks/externalLink3.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tyles" Target="styles.xml"/><Relationship Id="rId35" Type="http://schemas.openxmlformats.org/officeDocument/2006/relationships/sharedStrings" Target="sharedStrings.xml"/><Relationship Id="rId34" Type="http://schemas.openxmlformats.org/officeDocument/2006/relationships/theme" Target="theme/theme1.xml"/><Relationship Id="rId33" Type="http://schemas.openxmlformats.org/officeDocument/2006/relationships/externalLink" Target="externalLinks/externalLink28.xml"/><Relationship Id="rId32" Type="http://schemas.openxmlformats.org/officeDocument/2006/relationships/externalLink" Target="externalLinks/externalLink27.xml"/><Relationship Id="rId31" Type="http://schemas.openxmlformats.org/officeDocument/2006/relationships/externalLink" Target="externalLinks/externalLink26.xml"/><Relationship Id="rId30" Type="http://schemas.openxmlformats.org/officeDocument/2006/relationships/externalLink" Target="externalLinks/externalLink25.xml"/><Relationship Id="rId3" Type="http://schemas.openxmlformats.org/officeDocument/2006/relationships/worksheet" Target="worksheets/sheet3.xml"/><Relationship Id="rId29" Type="http://schemas.openxmlformats.org/officeDocument/2006/relationships/externalLink" Target="externalLinks/externalLink24.xml"/><Relationship Id="rId28" Type="http://schemas.openxmlformats.org/officeDocument/2006/relationships/externalLink" Target="externalLinks/externalLink23.xml"/><Relationship Id="rId27" Type="http://schemas.openxmlformats.org/officeDocument/2006/relationships/externalLink" Target="externalLinks/externalLink22.xml"/><Relationship Id="rId26" Type="http://schemas.openxmlformats.org/officeDocument/2006/relationships/externalLink" Target="externalLinks/externalLink21.xml"/><Relationship Id="rId25" Type="http://schemas.openxmlformats.org/officeDocument/2006/relationships/externalLink" Target="externalLinks/externalLink20.xml"/><Relationship Id="rId24" Type="http://schemas.openxmlformats.org/officeDocument/2006/relationships/externalLink" Target="externalLinks/externalLink19.xml"/><Relationship Id="rId23" Type="http://schemas.openxmlformats.org/officeDocument/2006/relationships/externalLink" Target="externalLinks/externalLink18.xml"/><Relationship Id="rId22" Type="http://schemas.openxmlformats.org/officeDocument/2006/relationships/externalLink" Target="externalLinks/externalLink17.xml"/><Relationship Id="rId21" Type="http://schemas.openxmlformats.org/officeDocument/2006/relationships/externalLink" Target="externalLinks/externalLink16.xml"/><Relationship Id="rId20" Type="http://schemas.openxmlformats.org/officeDocument/2006/relationships/externalLink" Target="externalLinks/externalLink15.xml"/><Relationship Id="rId2" Type="http://schemas.openxmlformats.org/officeDocument/2006/relationships/worksheet" Target="worksheets/sheet2.xml"/><Relationship Id="rId19" Type="http://schemas.openxmlformats.org/officeDocument/2006/relationships/externalLink" Target="externalLinks/externalLink14.xml"/><Relationship Id="rId18" Type="http://schemas.openxmlformats.org/officeDocument/2006/relationships/externalLink" Target="externalLinks/externalLink13.xml"/><Relationship Id="rId17" Type="http://schemas.openxmlformats.org/officeDocument/2006/relationships/externalLink" Target="externalLinks/externalLink12.xml"/><Relationship Id="rId16" Type="http://schemas.openxmlformats.org/officeDocument/2006/relationships/externalLink" Target="externalLinks/externalLink11.xml"/><Relationship Id="rId15" Type="http://schemas.openxmlformats.org/officeDocument/2006/relationships/externalLink" Target="externalLinks/externalLink10.xml"/><Relationship Id="rId14" Type="http://schemas.openxmlformats.org/officeDocument/2006/relationships/externalLink" Target="externalLinks/externalLink9.xml"/><Relationship Id="rId13" Type="http://schemas.openxmlformats.org/officeDocument/2006/relationships/externalLink" Target="externalLinks/externalLink8.xml"/><Relationship Id="rId12" Type="http://schemas.openxmlformats.org/officeDocument/2006/relationships/externalLink" Target="externalLinks/externalLink7.xml"/><Relationship Id="rId11" Type="http://schemas.openxmlformats.org/officeDocument/2006/relationships/externalLink" Target="externalLinks/externalLink6.xml"/><Relationship Id="rId10" Type="http://schemas.openxmlformats.org/officeDocument/2006/relationships/externalLink" Target="externalLinks/externalLink5.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176.7.34\&#32463;&#21150;&#26426;&#26500;&#20849;&#20139;&#30424;%20(i)\DOCUME~1\zq\LOCALS~1\Temp\&#25919;&#27861;&#21475;&#24120;&#29992;&#32479;&#35745;&#36164;&#26009;\&#19977;&#23395;&#24230;&#27719;&#24635;\&#39044;&#31639;\2006&#39044;&#31639;&#25253;&#3492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0.176.7.34\&#32463;&#21150;&#26426;&#26500;&#20849;&#20139;&#30424;%20(i)\DOCUME~1\zq\LOCALS~1\Temp\&#36130;&#25919;&#20379;&#20859;&#20154;&#21592;&#20449;&#24687;&#34920;\&#25945;&#32946;\&#27896;&#27700;&#22235;&#2001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4278;&#26195;&#27743;\2020&#24180;\2020&#24180;&#24314;&#21046;&#26449;&#36890;&#23458;&#36710;\&#20892;&#26449;&#23458;&#36816;&#21487;&#25345;&#32493;&#21457;&#23637;&#36130;&#25919;&#34917;&#36148;\&#65288;2022&#24180;7&#26376;&#65289;2021&#24180;&#26611;&#24030;&#24066;&#20892;&#26449;&#23458;&#36816;&#21487;&#25345;&#32493;&#21457;&#23637;&#24066;&#32423;&#36130;&#25919;&#34917;&#36148;&#21457;&#25918;&#24037;&#20316;\&#65288;&#20013;&#24515;&#21457;&#25991;&#65289;&#20851;&#20110;&#20570;&#22909;2021&#24180;&#26611;&#24030;&#24066;&#20892;&#26449;&#23458;&#36816;&#21487;&#25345;&#32493;&#21457;&#23637;&#24066;&#32423;&#36130;&#25919;&#34917;&#36148;&#36164;&#37329;&#21457;&#25918;&#22522;&#30784;&#25968;&#25454;&#25910;&#38598;&#24037;&#20316;&#30340;&#36890;&#30693;\&#20851;&#20110;&#20570;&#22909;2021&#24180;&#26611;&#24030;&#24066;&#20892;&#26449;&#23458;&#36816;&#21487;&#25345;&#32493;&#21457;&#23637;&#24066;&#32423;&#36130;&#25919;&#34917;&#36148;&#36164;&#37329;&#21457;&#25918;&#22522;&#30784;&#25968;&#25454;&#25910;&#38598;&#24037;&#20316;&#30340;&#36890;&#30693;\RecoveredExternalLink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446;\&#25104;&#21697;&#27833;&#20215;&#26684;&#34917;&#36148;&#30456;&#20851;&#25919;&#31574;&#25991;&#20214;\2017&#24180;&#25968;&#25454;\2016&#24180;&#24230;&#36864;&#22369;&#32479;&#31609;&#36164;&#37329;&#20351;&#29992;&#24773;&#20917;&#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76.7.34\&#32463;&#21150;&#26426;&#26500;&#20849;&#20139;&#30424;%20(i)\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GDP"/>
      <sheetName val="Main"/>
      <sheetName val="封面"/>
      <sheetName val="XL4Poppy"/>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一般预算收入"/>
      <sheetName val="汇总"/>
      <sheetName val="GDP"/>
      <sheetName val="公检法司编制"/>
      <sheetName val="行政编制"/>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工商税收"/>
      <sheetName val="封面"/>
      <sheetName val="一般预算收入"/>
      <sheetName val="事业发展"/>
    </sheetNames>
    <sheetDataSet>
      <sheetData sheetId="0" refreshError="1"/>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 val="农业用地"/>
      <sheetName val="工商税收"/>
      <sheetName val="中小学生"/>
    </sheetNames>
    <sheetDataSet>
      <sheetData sheetId="0"/>
      <sheetData sheetId="1" refreshError="1"/>
      <sheetData sheetId="2" refreshError="1"/>
      <sheetData sheetId="3"/>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 val="公检法司编制"/>
      <sheetName val="行政编制"/>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农业人口"/>
      <sheetName val="本年收入合计"/>
      <sheetName val="编码"/>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农业用地"/>
      <sheetName val="工商税收"/>
      <sheetName val="农业人口"/>
      <sheetName val="人员支出"/>
    </sheetNames>
    <sheetDataSet>
      <sheetData sheetId="0" refreshError="1"/>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Define"/>
      <sheetName val="C01-1"/>
      <sheetName val="SW-TEO"/>
      <sheetName val="农业用地"/>
      <sheetName val="P1012001"/>
      <sheetName val="汇总"/>
    </sheetNames>
    <sheetDataSet>
      <sheetData sheetId="0"/>
      <sheetData sheetId="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Define"/>
      <sheetName val="人员支出"/>
      <sheetName val="C01-1"/>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1012001"/>
      <sheetName val="POWER ASSUMPTIONS"/>
      <sheetName val="Main"/>
      <sheetName val="基础编码"/>
      <sheetName val=""/>
      <sheetName val="各年度收费、罚没、专项收入.xls_Sheet3"/>
      <sheetName val="表二"/>
      <sheetName val="表五"/>
      <sheetName val="2012.2.2 (整合)"/>
      <sheetName val="2012.2.2"/>
      <sheetName val="全市结转"/>
      <sheetName val="提前告知数"/>
      <sheetName val="总人口"/>
      <sheetName val="省本级收入预计"/>
      <sheetName val="区划对应表"/>
      <sheetName val="1-4余额表"/>
      <sheetName val="各年度收费、罚没、专项收入.xls]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Define"/>
      <sheetName val="事业发展"/>
      <sheetName val="人员支出"/>
    </sheetNames>
    <sheetDataSet>
      <sheetData sheetId="0"/>
      <sheetData sheetId="1" refreshError="1"/>
      <sheetData sheetId="2"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四月份月报"/>
      <sheetName val="农业人口"/>
      <sheetName val="事业发展"/>
      <sheetName val="行政区划"/>
      <sheetName val="G.1R-Shou COP Gf"/>
    </sheetNames>
    <sheetDataSet>
      <sheetData sheetId="0"/>
      <sheetData sheetId="1" refreshError="1"/>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行政区划"/>
      <sheetName val="四月份月报"/>
      <sheetName val="P1012001"/>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2002年一般预算收入"/>
      <sheetName val="Toolbox"/>
      <sheetName val="基础编码"/>
      <sheetName val="工商税收"/>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P1012001"/>
      <sheetName val="村级支出"/>
      <sheetName val="2002年一般预算收入"/>
      <sheetName val="C01-1"/>
      <sheetName val="基础编码"/>
      <sheetName val="财政供养人员增幅"/>
      <sheetName val="工商税收"/>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Define"/>
      <sheetName val="中小学生"/>
      <sheetName val="编码"/>
      <sheetName val="P1012001"/>
      <sheetName val="2002年一般预算收入"/>
    </sheetNames>
    <sheetDataSet>
      <sheetData sheetId="0"/>
      <sheetData sheetId="1" refreshError="1"/>
      <sheetData sheetId="2" refreshError="1"/>
      <sheetData sheetId="3" refreshError="1"/>
      <sheetData sheetId="4"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总人口"/>
      <sheetName val="基础编码"/>
      <sheetName val="中小学生"/>
      <sheetName val="eqpmad2"/>
    </sheetNames>
    <sheetDataSet>
      <sheetData sheetId="0" refreshError="1"/>
      <sheetData sheetId="1" refreshError="1"/>
      <sheetData sheetId="2" refreshError="1"/>
      <sheetData sheetId="3"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附件8 2016年度统筹资金使用表 "/>
      <sheetName val="2016年度退坡统筹资金使用情况表"/>
    </sheetNames>
    <definedNames>
      <definedName name="Module.Prix_SMC"/>
    </defined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 val="合计"/>
      <sheetName val="Toolbox"/>
      <sheetName val="财政供养人员增幅"/>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efine"/>
      <sheetName val="财政供养人员增幅"/>
      <sheetName val="P1012001"/>
      <sheetName val="汇总"/>
      <sheetName val="合计"/>
    </sheetNames>
    <sheetDataSet>
      <sheetData sheetId="0"/>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efine"/>
      <sheetName val="村级支出"/>
      <sheetName val="财政供养人员增幅"/>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13 铁路配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5"/>
  <sheetViews>
    <sheetView showGridLines="0" workbookViewId="0">
      <pane ySplit="3" topLeftCell="A4" activePane="bottomLeft" state="frozen"/>
      <selection/>
      <selection pane="bottomLeft" activeCell="C1" sqref="A1:M14"/>
    </sheetView>
  </sheetViews>
  <sheetFormatPr defaultColWidth="9" defaultRowHeight="14.25"/>
  <cols>
    <col min="1" max="1" width="4.5" style="124" customWidth="1"/>
    <col min="2" max="2" width="6.75" style="124" customWidth="1"/>
    <col min="3" max="3" width="19.2916666666667" style="124" customWidth="1"/>
    <col min="4" max="4" width="6.625" style="124" customWidth="1"/>
    <col min="5" max="5" width="10.875" style="124" customWidth="1"/>
    <col min="6" max="6" width="6.75" style="124" customWidth="1"/>
    <col min="7" max="7" width="10.875" style="124" customWidth="1"/>
    <col min="8" max="8" width="6.875" style="124" customWidth="1"/>
    <col min="9" max="9" width="11.875" style="124" customWidth="1"/>
    <col min="10" max="10" width="7.125" style="124" customWidth="1"/>
    <col min="11" max="11" width="10.625" style="124" customWidth="1"/>
    <col min="12" max="12" width="12.75" style="124" customWidth="1"/>
    <col min="13" max="13" width="12.75" style="128" customWidth="1"/>
    <col min="14" max="16384" width="9" style="124"/>
  </cols>
  <sheetData>
    <row r="1" s="124" customFormat="1" ht="18.75" spans="1:13">
      <c r="A1" s="129" t="s">
        <v>0</v>
      </c>
      <c r="B1" s="129"/>
      <c r="M1" s="128"/>
    </row>
    <row r="2" s="124" customFormat="1" ht="35" customHeight="1" spans="1:13">
      <c r="A2" s="130" t="s">
        <v>1</v>
      </c>
      <c r="B2" s="130"/>
      <c r="C2" s="130"/>
      <c r="D2" s="130"/>
      <c r="E2" s="130"/>
      <c r="F2" s="130"/>
      <c r="G2" s="130"/>
      <c r="H2" s="130"/>
      <c r="I2" s="130"/>
      <c r="J2" s="130"/>
      <c r="K2" s="130"/>
      <c r="L2" s="130"/>
      <c r="M2" s="158"/>
    </row>
    <row r="3" s="124" customFormat="1" ht="71.25" spans="1:13">
      <c r="A3" s="131" t="s">
        <v>2</v>
      </c>
      <c r="B3" s="132" t="s">
        <v>3</v>
      </c>
      <c r="C3" s="133" t="s">
        <v>4</v>
      </c>
      <c r="D3" s="134" t="s">
        <v>5</v>
      </c>
      <c r="E3" s="134" t="s">
        <v>6</v>
      </c>
      <c r="F3" s="134" t="s">
        <v>7</v>
      </c>
      <c r="G3" s="134" t="s">
        <v>8</v>
      </c>
      <c r="H3" s="134" t="s">
        <v>9</v>
      </c>
      <c r="I3" s="134" t="s">
        <v>10</v>
      </c>
      <c r="J3" s="132" t="s">
        <v>11</v>
      </c>
      <c r="K3" s="132" t="s">
        <v>12</v>
      </c>
      <c r="L3" s="134" t="s">
        <v>13</v>
      </c>
      <c r="M3" s="134" t="s">
        <v>14</v>
      </c>
    </row>
    <row r="4" s="125" customFormat="1" ht="25" customHeight="1" spans="1:13">
      <c r="A4" s="135">
        <v>1</v>
      </c>
      <c r="B4" s="135" t="s">
        <v>15</v>
      </c>
      <c r="C4" s="136" t="s">
        <v>16</v>
      </c>
      <c r="D4" s="137"/>
      <c r="E4" s="137"/>
      <c r="F4" s="137"/>
      <c r="G4" s="137"/>
      <c r="H4" s="137"/>
      <c r="I4" s="137"/>
      <c r="J4" s="137">
        <v>31</v>
      </c>
      <c r="K4" s="137">
        <f>J4*1000</f>
        <v>31000</v>
      </c>
      <c r="L4" s="137">
        <f t="shared" ref="L4:L13" si="0">E4+G4+I4+K4</f>
        <v>31000</v>
      </c>
      <c r="M4" s="159"/>
    </row>
    <row r="5" s="125" customFormat="1" ht="31" customHeight="1" spans="1:13">
      <c r="A5" s="138"/>
      <c r="B5" s="138"/>
      <c r="C5" s="139"/>
      <c r="D5" s="137"/>
      <c r="E5" s="137"/>
      <c r="F5" s="137"/>
      <c r="G5" s="137"/>
      <c r="H5" s="137"/>
      <c r="I5" s="137"/>
      <c r="J5" s="160">
        <v>6</v>
      </c>
      <c r="K5" s="160">
        <f>53*83</f>
        <v>4399</v>
      </c>
      <c r="L5" s="137">
        <f t="shared" si="0"/>
        <v>4399</v>
      </c>
      <c r="M5" s="161" t="s">
        <v>17</v>
      </c>
    </row>
    <row r="6" s="125" customFormat="1" ht="30" customHeight="1" spans="1:13">
      <c r="A6" s="135">
        <v>2</v>
      </c>
      <c r="B6" s="135" t="s">
        <v>15</v>
      </c>
      <c r="C6" s="136" t="s">
        <v>18</v>
      </c>
      <c r="D6" s="137">
        <v>7</v>
      </c>
      <c r="E6" s="137">
        <f>D6*3000</f>
        <v>21000</v>
      </c>
      <c r="F6" s="137"/>
      <c r="G6" s="137"/>
      <c r="H6" s="137"/>
      <c r="I6" s="137"/>
      <c r="J6" s="137"/>
      <c r="K6" s="137"/>
      <c r="L6" s="137">
        <f t="shared" si="0"/>
        <v>21000</v>
      </c>
      <c r="M6" s="159"/>
    </row>
    <row r="7" s="125" customFormat="1" ht="30" customHeight="1" spans="1:13">
      <c r="A7" s="140"/>
      <c r="B7" s="140"/>
      <c r="C7" s="141"/>
      <c r="D7" s="137">
        <v>5</v>
      </c>
      <c r="E7" s="137">
        <f>36*250</f>
        <v>9000</v>
      </c>
      <c r="F7" s="137"/>
      <c r="G7" s="137"/>
      <c r="H7" s="137"/>
      <c r="I7" s="137"/>
      <c r="J7" s="137"/>
      <c r="K7" s="137"/>
      <c r="L7" s="137">
        <f t="shared" si="0"/>
        <v>9000</v>
      </c>
      <c r="M7" s="161" t="s">
        <v>19</v>
      </c>
    </row>
    <row r="8" s="125" customFormat="1" ht="27" customHeight="1" spans="1:13">
      <c r="A8" s="140"/>
      <c r="B8" s="140"/>
      <c r="C8" s="141"/>
      <c r="D8" s="137"/>
      <c r="E8" s="137"/>
      <c r="F8" s="137"/>
      <c r="G8" s="137"/>
      <c r="H8" s="137">
        <v>10</v>
      </c>
      <c r="I8" s="137">
        <f>H8*500</f>
        <v>5000</v>
      </c>
      <c r="J8" s="137"/>
      <c r="K8" s="137"/>
      <c r="L8" s="137">
        <f t="shared" si="0"/>
        <v>5000</v>
      </c>
      <c r="M8" s="162" t="s">
        <v>20</v>
      </c>
    </row>
    <row r="9" s="125" customFormat="1" ht="23" customHeight="1" spans="1:13">
      <c r="A9" s="135">
        <v>3</v>
      </c>
      <c r="B9" s="135" t="s">
        <v>15</v>
      </c>
      <c r="C9" s="136" t="s">
        <v>21</v>
      </c>
      <c r="D9" s="137">
        <v>22</v>
      </c>
      <c r="E9" s="137">
        <f>D9*3000</f>
        <v>66000</v>
      </c>
      <c r="F9" s="137"/>
      <c r="G9" s="137"/>
      <c r="H9" s="137"/>
      <c r="I9" s="137"/>
      <c r="J9" s="137"/>
      <c r="K9" s="137"/>
      <c r="L9" s="137">
        <f t="shared" si="0"/>
        <v>66000</v>
      </c>
      <c r="M9" s="159"/>
    </row>
    <row r="10" s="124" customFormat="1" ht="27" customHeight="1" spans="1:13">
      <c r="A10" s="140"/>
      <c r="B10" s="140"/>
      <c r="C10" s="141"/>
      <c r="D10" s="137">
        <v>7</v>
      </c>
      <c r="E10" s="137">
        <f>52*250</f>
        <v>13000</v>
      </c>
      <c r="F10" s="137"/>
      <c r="G10" s="137"/>
      <c r="H10" s="137"/>
      <c r="I10" s="137"/>
      <c r="J10" s="137"/>
      <c r="K10" s="137"/>
      <c r="L10" s="137">
        <f t="shared" si="0"/>
        <v>13000</v>
      </c>
      <c r="M10" s="161" t="s">
        <v>22</v>
      </c>
    </row>
    <row r="11" s="124" customFormat="1" ht="28" customHeight="1" spans="1:13">
      <c r="A11" s="140"/>
      <c r="B11" s="140"/>
      <c r="C11" s="141"/>
      <c r="D11" s="137"/>
      <c r="E11" s="137"/>
      <c r="F11" s="137"/>
      <c r="G11" s="137"/>
      <c r="H11" s="137">
        <v>17</v>
      </c>
      <c r="I11" s="137">
        <f>H11*500</f>
        <v>8500</v>
      </c>
      <c r="J11" s="137"/>
      <c r="K11" s="137"/>
      <c r="L11" s="137">
        <f t="shared" si="0"/>
        <v>8500</v>
      </c>
      <c r="M11" s="162" t="s">
        <v>20</v>
      </c>
    </row>
    <row r="12" s="124" customFormat="1" ht="28" customHeight="1" spans="1:13">
      <c r="A12" s="135">
        <v>4</v>
      </c>
      <c r="B12" s="135" t="s">
        <v>15</v>
      </c>
      <c r="C12" s="136" t="s">
        <v>23</v>
      </c>
      <c r="D12" s="137"/>
      <c r="E12" s="137"/>
      <c r="F12" s="137"/>
      <c r="G12" s="137"/>
      <c r="H12" s="137"/>
      <c r="I12" s="137"/>
      <c r="J12" s="137">
        <v>8</v>
      </c>
      <c r="K12" s="137">
        <f>J12*1000</f>
        <v>8000</v>
      </c>
      <c r="L12" s="137">
        <f t="shared" si="0"/>
        <v>8000</v>
      </c>
      <c r="M12" s="159"/>
    </row>
    <row r="13" s="124" customFormat="1" ht="33" customHeight="1" spans="1:13">
      <c r="A13" s="138"/>
      <c r="B13" s="138"/>
      <c r="C13" s="139"/>
      <c r="D13" s="137"/>
      <c r="E13" s="137"/>
      <c r="F13" s="137"/>
      <c r="G13" s="137"/>
      <c r="H13" s="137"/>
      <c r="I13" s="137"/>
      <c r="J13" s="137">
        <v>10</v>
      </c>
      <c r="K13" s="137">
        <f>90.5*83</f>
        <v>7511.5</v>
      </c>
      <c r="L13" s="137">
        <f t="shared" si="0"/>
        <v>7511.5</v>
      </c>
      <c r="M13" s="161" t="s">
        <v>24</v>
      </c>
    </row>
    <row r="14" s="124" customFormat="1" ht="30" customHeight="1" spans="1:13">
      <c r="A14" s="142" t="s">
        <v>25</v>
      </c>
      <c r="B14" s="143"/>
      <c r="C14" s="144"/>
      <c r="D14" s="145">
        <f t="shared" ref="D14:L14" si="1">SUM(D4:D13)</f>
        <v>41</v>
      </c>
      <c r="E14" s="145">
        <f t="shared" si="1"/>
        <v>109000</v>
      </c>
      <c r="F14" s="145"/>
      <c r="G14" s="145"/>
      <c r="H14" s="145">
        <f t="shared" si="1"/>
        <v>27</v>
      </c>
      <c r="I14" s="145">
        <f t="shared" si="1"/>
        <v>13500</v>
      </c>
      <c r="J14" s="145">
        <f t="shared" si="1"/>
        <v>55</v>
      </c>
      <c r="K14" s="145">
        <f t="shared" si="1"/>
        <v>50910.5</v>
      </c>
      <c r="L14" s="163">
        <f t="shared" si="1"/>
        <v>173410.5</v>
      </c>
      <c r="M14" s="164"/>
    </row>
    <row r="15" s="124" customFormat="1" ht="42.75" spans="1:13">
      <c r="A15" s="49">
        <v>1</v>
      </c>
      <c r="B15" s="49" t="s">
        <v>26</v>
      </c>
      <c r="C15" s="47" t="s">
        <v>27</v>
      </c>
      <c r="D15" s="47">
        <v>1</v>
      </c>
      <c r="E15" s="47">
        <f>D15*3000</f>
        <v>3000</v>
      </c>
      <c r="F15" s="47"/>
      <c r="G15" s="47"/>
      <c r="H15" s="47"/>
      <c r="I15" s="47"/>
      <c r="J15" s="47"/>
      <c r="K15" s="47"/>
      <c r="L15" s="49">
        <f t="shared" ref="L15:L21" si="2">E15+G15+I15+K15</f>
        <v>3000</v>
      </c>
      <c r="M15" s="165"/>
    </row>
    <row r="16" s="124" customFormat="1" spans="1:13">
      <c r="A16" s="131">
        <v>2</v>
      </c>
      <c r="B16" s="131" t="s">
        <v>26</v>
      </c>
      <c r="C16" s="134" t="s">
        <v>28</v>
      </c>
      <c r="D16" s="49">
        <v>2</v>
      </c>
      <c r="E16" s="49">
        <f>D16*3000</f>
        <v>6000</v>
      </c>
      <c r="F16" s="49"/>
      <c r="G16" s="49"/>
      <c r="H16" s="49"/>
      <c r="I16" s="49"/>
      <c r="J16" s="49"/>
      <c r="K16" s="49"/>
      <c r="L16" s="49">
        <f t="shared" si="2"/>
        <v>6000</v>
      </c>
      <c r="M16" s="165"/>
    </row>
    <row r="17" s="124" customFormat="1" ht="24" spans="1:13">
      <c r="A17" s="146"/>
      <c r="B17" s="146"/>
      <c r="C17" s="147"/>
      <c r="D17" s="49">
        <v>1</v>
      </c>
      <c r="E17" s="49">
        <f>8.5*250</f>
        <v>2125</v>
      </c>
      <c r="F17" s="49"/>
      <c r="G17" s="49"/>
      <c r="H17" s="49"/>
      <c r="I17" s="49"/>
      <c r="J17" s="49"/>
      <c r="K17" s="49"/>
      <c r="L17" s="49">
        <f t="shared" si="2"/>
        <v>2125</v>
      </c>
      <c r="M17" s="165" t="s">
        <v>29</v>
      </c>
    </row>
    <row r="18" s="124" customFormat="1" spans="1:13">
      <c r="A18" s="131">
        <v>3</v>
      </c>
      <c r="B18" s="131" t="s">
        <v>26</v>
      </c>
      <c r="C18" s="134" t="s">
        <v>30</v>
      </c>
      <c r="D18" s="47"/>
      <c r="E18" s="47"/>
      <c r="F18" s="47"/>
      <c r="G18" s="47"/>
      <c r="H18" s="47"/>
      <c r="I18" s="47"/>
      <c r="J18" s="47">
        <v>55</v>
      </c>
      <c r="K18" s="47">
        <f>J18*1000</f>
        <v>55000</v>
      </c>
      <c r="L18" s="49">
        <f t="shared" si="2"/>
        <v>55000</v>
      </c>
      <c r="M18" s="165"/>
    </row>
    <row r="19" s="124" customFormat="1" ht="24" spans="1:13">
      <c r="A19" s="146"/>
      <c r="B19" s="146"/>
      <c r="C19" s="147"/>
      <c r="D19" s="49"/>
      <c r="E19" s="49"/>
      <c r="F19" s="49"/>
      <c r="G19" s="49"/>
      <c r="H19" s="49"/>
      <c r="I19" s="49"/>
      <c r="J19" s="49">
        <v>1</v>
      </c>
      <c r="K19" s="49">
        <f>11*83</f>
        <v>913</v>
      </c>
      <c r="L19" s="49">
        <f t="shared" si="2"/>
        <v>913</v>
      </c>
      <c r="M19" s="165" t="s">
        <v>31</v>
      </c>
    </row>
    <row r="20" s="124" customFormat="1" spans="1:13">
      <c r="A20" s="131">
        <v>4</v>
      </c>
      <c r="B20" s="131" t="s">
        <v>26</v>
      </c>
      <c r="C20" s="134" t="s">
        <v>32</v>
      </c>
      <c r="D20" s="49"/>
      <c r="E20" s="49"/>
      <c r="F20" s="49"/>
      <c r="G20" s="49"/>
      <c r="H20" s="49"/>
      <c r="I20" s="49"/>
      <c r="J20" s="49">
        <v>36</v>
      </c>
      <c r="K20" s="49">
        <f>J20*1000</f>
        <v>36000</v>
      </c>
      <c r="L20" s="49">
        <f t="shared" si="2"/>
        <v>36000</v>
      </c>
      <c r="M20" s="166"/>
    </row>
    <row r="21" s="124" customFormat="1" ht="24" spans="1:13">
      <c r="A21" s="146"/>
      <c r="B21" s="146"/>
      <c r="C21" s="147"/>
      <c r="D21" s="49"/>
      <c r="E21" s="49"/>
      <c r="F21" s="49"/>
      <c r="G21" s="49"/>
      <c r="H21" s="49"/>
      <c r="I21" s="49"/>
      <c r="J21" s="49">
        <v>4</v>
      </c>
      <c r="K21" s="49">
        <f>83*19</f>
        <v>1577</v>
      </c>
      <c r="L21" s="49">
        <f t="shared" si="2"/>
        <v>1577</v>
      </c>
      <c r="M21" s="165" t="s">
        <v>33</v>
      </c>
    </row>
    <row r="22" s="124" customFormat="1" ht="19" customHeight="1" spans="1:13">
      <c r="A22" s="148" t="s">
        <v>34</v>
      </c>
      <c r="B22" s="149"/>
      <c r="C22" s="150"/>
      <c r="D22" s="151">
        <f>SUM(D15:D21)</f>
        <v>4</v>
      </c>
      <c r="E22" s="151">
        <f>SUM(E15:E21)</f>
        <v>11125</v>
      </c>
      <c r="F22" s="151"/>
      <c r="G22" s="151"/>
      <c r="H22" s="151"/>
      <c r="I22" s="151"/>
      <c r="J22" s="151">
        <f t="shared" ref="J22:L22" si="3">SUM(J15:J21)</f>
        <v>96</v>
      </c>
      <c r="K22" s="151">
        <f t="shared" si="3"/>
        <v>93490</v>
      </c>
      <c r="L22" s="167">
        <f t="shared" si="3"/>
        <v>104615</v>
      </c>
      <c r="M22" s="168"/>
    </row>
    <row r="23" s="124" customFormat="1" ht="42.75" spans="1:13">
      <c r="A23" s="49">
        <v>1</v>
      </c>
      <c r="B23" s="47" t="s">
        <v>35</v>
      </c>
      <c r="C23" s="47" t="s">
        <v>36</v>
      </c>
      <c r="D23" s="49">
        <v>16</v>
      </c>
      <c r="E23" s="49">
        <f>D23*3000</f>
        <v>48000</v>
      </c>
      <c r="F23" s="49"/>
      <c r="G23" s="49"/>
      <c r="H23" s="49"/>
      <c r="I23" s="49"/>
      <c r="J23" s="49"/>
      <c r="K23" s="49"/>
      <c r="L23" s="49">
        <f>E23+G23+I23+K23</f>
        <v>48000</v>
      </c>
      <c r="M23" s="165"/>
    </row>
    <row r="24" s="124" customFormat="1" spans="1:13">
      <c r="A24" s="131">
        <v>2</v>
      </c>
      <c r="B24" s="131" t="s">
        <v>35</v>
      </c>
      <c r="C24" s="134" t="s">
        <v>37</v>
      </c>
      <c r="D24" s="49">
        <v>14</v>
      </c>
      <c r="E24" s="49">
        <f>D24*3000</f>
        <v>42000</v>
      </c>
      <c r="F24" s="49"/>
      <c r="G24" s="49"/>
      <c r="H24" s="49"/>
      <c r="I24" s="49"/>
      <c r="J24" s="49"/>
      <c r="K24" s="49"/>
      <c r="L24" s="49">
        <f t="shared" ref="L24:L30" si="4">E24+G24+I24+K24</f>
        <v>42000</v>
      </c>
      <c r="M24" s="165"/>
    </row>
    <row r="25" s="124" customFormat="1" ht="24" spans="1:13">
      <c r="A25" s="152"/>
      <c r="B25" s="152"/>
      <c r="C25" s="153"/>
      <c r="D25" s="49">
        <v>2</v>
      </c>
      <c r="E25" s="49">
        <f>10*250</f>
        <v>2500</v>
      </c>
      <c r="F25" s="49"/>
      <c r="G25" s="49"/>
      <c r="H25" s="49"/>
      <c r="I25" s="49"/>
      <c r="J25" s="49"/>
      <c r="K25" s="49"/>
      <c r="L25" s="49">
        <f t="shared" si="4"/>
        <v>2500</v>
      </c>
      <c r="M25" s="165" t="s">
        <v>38</v>
      </c>
    </row>
    <row r="26" s="124" customFormat="1" spans="1:13">
      <c r="A26" s="152"/>
      <c r="B26" s="152"/>
      <c r="C26" s="153"/>
      <c r="D26" s="49"/>
      <c r="E26" s="49"/>
      <c r="F26" s="49">
        <v>36</v>
      </c>
      <c r="G26" s="49">
        <f>F26*2500</f>
        <v>90000</v>
      </c>
      <c r="H26" s="49"/>
      <c r="I26" s="49"/>
      <c r="J26" s="49"/>
      <c r="K26" s="49"/>
      <c r="L26" s="49">
        <f t="shared" si="4"/>
        <v>90000</v>
      </c>
      <c r="M26" s="165"/>
    </row>
    <row r="27" s="124" customFormat="1" ht="24" spans="1:13">
      <c r="A27" s="146"/>
      <c r="B27" s="146"/>
      <c r="C27" s="147"/>
      <c r="D27" s="49"/>
      <c r="E27" s="49"/>
      <c r="F27" s="49">
        <v>27</v>
      </c>
      <c r="G27" s="49">
        <f>175.5*208</f>
        <v>36504</v>
      </c>
      <c r="H27" s="49"/>
      <c r="I27" s="49"/>
      <c r="J27" s="49"/>
      <c r="K27" s="49"/>
      <c r="L27" s="49">
        <f t="shared" si="4"/>
        <v>36504</v>
      </c>
      <c r="M27" s="165" t="s">
        <v>39</v>
      </c>
    </row>
    <row r="28" s="124" customFormat="1" spans="1:13">
      <c r="A28" s="131">
        <v>3</v>
      </c>
      <c r="B28" s="131" t="s">
        <v>35</v>
      </c>
      <c r="C28" s="134" t="s">
        <v>40</v>
      </c>
      <c r="D28" s="49"/>
      <c r="E28" s="49"/>
      <c r="F28" s="49">
        <v>51</v>
      </c>
      <c r="G28" s="49">
        <f>F28*2500</f>
        <v>127500</v>
      </c>
      <c r="H28" s="49"/>
      <c r="I28" s="49"/>
      <c r="J28" s="49"/>
      <c r="K28" s="49"/>
      <c r="L28" s="49">
        <f t="shared" si="4"/>
        <v>127500</v>
      </c>
      <c r="M28" s="165"/>
    </row>
    <row r="29" s="124" customFormat="1" ht="24" spans="1:13">
      <c r="A29" s="146"/>
      <c r="B29" s="146"/>
      <c r="C29" s="147"/>
      <c r="D29" s="49"/>
      <c r="E29" s="49"/>
      <c r="F29" s="49">
        <v>9</v>
      </c>
      <c r="G29" s="49">
        <f>77*208</f>
        <v>16016</v>
      </c>
      <c r="H29" s="49"/>
      <c r="I29" s="49"/>
      <c r="J29" s="49"/>
      <c r="K29" s="49"/>
      <c r="L29" s="49">
        <f t="shared" si="4"/>
        <v>16016</v>
      </c>
      <c r="M29" s="165" t="s">
        <v>41</v>
      </c>
    </row>
    <row r="30" s="124" customFormat="1" ht="28.5" spans="1:13">
      <c r="A30" s="49">
        <v>4</v>
      </c>
      <c r="B30" s="49" t="s">
        <v>35</v>
      </c>
      <c r="C30" s="47" t="s">
        <v>42</v>
      </c>
      <c r="D30" s="49"/>
      <c r="E30" s="49"/>
      <c r="F30" s="49"/>
      <c r="G30" s="49"/>
      <c r="H30" s="49">
        <v>35</v>
      </c>
      <c r="I30" s="49">
        <f>H30*500</f>
        <v>17500</v>
      </c>
      <c r="J30" s="49"/>
      <c r="K30" s="49"/>
      <c r="L30" s="49">
        <f t="shared" si="4"/>
        <v>17500</v>
      </c>
      <c r="M30" s="169" t="s">
        <v>20</v>
      </c>
    </row>
    <row r="31" s="124" customFormat="1" spans="1:19">
      <c r="A31" s="131">
        <v>5</v>
      </c>
      <c r="B31" s="131" t="s">
        <v>35</v>
      </c>
      <c r="C31" s="134" t="s">
        <v>43</v>
      </c>
      <c r="D31" s="49"/>
      <c r="E31" s="49"/>
      <c r="F31" s="49"/>
      <c r="G31" s="49"/>
      <c r="H31" s="49"/>
      <c r="I31" s="49"/>
      <c r="J31" s="49">
        <v>11</v>
      </c>
      <c r="K31" s="49">
        <f>J31*1000</f>
        <v>11000</v>
      </c>
      <c r="L31" s="49">
        <f t="shared" ref="L31:L34" si="5">E31+G31+I31+K31</f>
        <v>11000</v>
      </c>
      <c r="M31" s="165"/>
      <c r="S31" s="128"/>
    </row>
    <row r="32" s="124" customFormat="1" ht="24" spans="1:19">
      <c r="A32" s="146"/>
      <c r="B32" s="146"/>
      <c r="C32" s="147"/>
      <c r="D32" s="49"/>
      <c r="E32" s="49"/>
      <c r="F32" s="49"/>
      <c r="G32" s="49"/>
      <c r="H32" s="49"/>
      <c r="I32" s="49"/>
      <c r="J32" s="49">
        <v>6</v>
      </c>
      <c r="K32" s="49">
        <f>64*83</f>
        <v>5312</v>
      </c>
      <c r="L32" s="49">
        <f t="shared" si="5"/>
        <v>5312</v>
      </c>
      <c r="M32" s="165" t="s">
        <v>44</v>
      </c>
      <c r="S32" s="128"/>
    </row>
    <row r="33" s="124" customFormat="1" ht="21" customHeight="1" spans="1:13">
      <c r="A33" s="148" t="s">
        <v>45</v>
      </c>
      <c r="B33" s="149"/>
      <c r="C33" s="150"/>
      <c r="D33" s="151">
        <f t="shared" ref="D33:L33" si="6">SUM(D23:D32)</f>
        <v>32</v>
      </c>
      <c r="E33" s="151">
        <f t="shared" si="6"/>
        <v>92500</v>
      </c>
      <c r="F33" s="151">
        <f t="shared" si="6"/>
        <v>123</v>
      </c>
      <c r="G33" s="151">
        <f t="shared" si="6"/>
        <v>270020</v>
      </c>
      <c r="H33" s="151">
        <f t="shared" si="6"/>
        <v>35</v>
      </c>
      <c r="I33" s="151">
        <f t="shared" si="6"/>
        <v>17500</v>
      </c>
      <c r="J33" s="151">
        <f t="shared" si="6"/>
        <v>17</v>
      </c>
      <c r="K33" s="151">
        <f t="shared" si="6"/>
        <v>16312</v>
      </c>
      <c r="L33" s="167">
        <f t="shared" si="6"/>
        <v>396332</v>
      </c>
      <c r="M33" s="168"/>
    </row>
    <row r="34" s="124" customFormat="1" spans="1:13">
      <c r="A34" s="131">
        <v>1</v>
      </c>
      <c r="B34" s="131" t="s">
        <v>46</v>
      </c>
      <c r="C34" s="154" t="s">
        <v>47</v>
      </c>
      <c r="D34" s="49">
        <v>14</v>
      </c>
      <c r="E34" s="49">
        <f>D34*3000</f>
        <v>42000</v>
      </c>
      <c r="F34" s="49">
        <v>39</v>
      </c>
      <c r="G34" s="49">
        <f>F34*2500</f>
        <v>97500</v>
      </c>
      <c r="H34" s="49"/>
      <c r="I34" s="49"/>
      <c r="J34" s="49"/>
      <c r="K34" s="49"/>
      <c r="L34" s="49">
        <f t="shared" si="5"/>
        <v>139500</v>
      </c>
      <c r="M34" s="169"/>
    </row>
    <row r="35" s="124" customFormat="1" ht="24" spans="1:13">
      <c r="A35" s="152"/>
      <c r="B35" s="152"/>
      <c r="C35" s="155"/>
      <c r="D35" s="49">
        <v>9</v>
      </c>
      <c r="E35" s="49">
        <f>250*63</f>
        <v>15750</v>
      </c>
      <c r="F35" s="49"/>
      <c r="G35" s="49"/>
      <c r="H35" s="49"/>
      <c r="I35" s="49"/>
      <c r="J35" s="49"/>
      <c r="K35" s="49"/>
      <c r="L35" s="49">
        <f t="shared" ref="L35:L45" si="7">E35+G35+I35+K35</f>
        <v>15750</v>
      </c>
      <c r="M35" s="165" t="s">
        <v>48</v>
      </c>
    </row>
    <row r="36" s="124" customFormat="1" ht="24" spans="1:13">
      <c r="A36" s="152"/>
      <c r="B36" s="152"/>
      <c r="C36" s="155"/>
      <c r="D36" s="49"/>
      <c r="E36" s="49"/>
      <c r="F36" s="49">
        <v>32</v>
      </c>
      <c r="G36" s="49">
        <f>208*265</f>
        <v>55120</v>
      </c>
      <c r="H36" s="49"/>
      <c r="I36" s="49"/>
      <c r="J36" s="49"/>
      <c r="K36" s="49"/>
      <c r="L36" s="49">
        <f t="shared" si="7"/>
        <v>55120</v>
      </c>
      <c r="M36" s="165" t="s">
        <v>49</v>
      </c>
    </row>
    <row r="37" s="124" customFormat="1" spans="1:13">
      <c r="A37" s="146"/>
      <c r="B37" s="146"/>
      <c r="C37" s="156"/>
      <c r="D37" s="49"/>
      <c r="E37" s="49"/>
      <c r="F37" s="49"/>
      <c r="G37" s="49"/>
      <c r="H37" s="49">
        <v>5</v>
      </c>
      <c r="I37" s="49">
        <f>H37*500</f>
        <v>2500</v>
      </c>
      <c r="J37" s="49"/>
      <c r="K37" s="49"/>
      <c r="L37" s="49">
        <f t="shared" si="7"/>
        <v>2500</v>
      </c>
      <c r="M37" s="169" t="s">
        <v>20</v>
      </c>
    </row>
    <row r="38" s="124" customFormat="1" spans="1:13">
      <c r="A38" s="131">
        <v>2</v>
      </c>
      <c r="B38" s="131" t="s">
        <v>46</v>
      </c>
      <c r="C38" s="134" t="s">
        <v>50</v>
      </c>
      <c r="D38" s="49">
        <v>34</v>
      </c>
      <c r="E38" s="49">
        <f>D38*3000</f>
        <v>102000</v>
      </c>
      <c r="F38" s="49">
        <v>9</v>
      </c>
      <c r="G38" s="49">
        <f>F38*2500</f>
        <v>22500</v>
      </c>
      <c r="H38" s="49"/>
      <c r="I38" s="49"/>
      <c r="J38" s="49"/>
      <c r="K38" s="49"/>
      <c r="L38" s="49">
        <f t="shared" si="7"/>
        <v>124500</v>
      </c>
      <c r="M38" s="169"/>
    </row>
    <row r="39" s="124" customFormat="1" ht="24" spans="1:13">
      <c r="A39" s="152"/>
      <c r="B39" s="152"/>
      <c r="C39" s="153"/>
      <c r="D39" s="49">
        <v>4</v>
      </c>
      <c r="E39" s="49">
        <f>250*41</f>
        <v>10250</v>
      </c>
      <c r="F39" s="49"/>
      <c r="G39" s="49"/>
      <c r="H39" s="49"/>
      <c r="I39" s="49"/>
      <c r="J39" s="49"/>
      <c r="K39" s="49"/>
      <c r="L39" s="49">
        <f t="shared" si="7"/>
        <v>10250</v>
      </c>
      <c r="M39" s="170" t="s">
        <v>51</v>
      </c>
    </row>
    <row r="40" s="124" customFormat="1" spans="1:13">
      <c r="A40" s="146"/>
      <c r="B40" s="146"/>
      <c r="C40" s="147"/>
      <c r="D40" s="49"/>
      <c r="E40" s="49"/>
      <c r="F40" s="49"/>
      <c r="G40" s="49"/>
      <c r="H40" s="49">
        <v>3</v>
      </c>
      <c r="I40" s="49">
        <f>H40*500</f>
        <v>1500</v>
      </c>
      <c r="J40" s="49"/>
      <c r="K40" s="49"/>
      <c r="L40" s="49">
        <f t="shared" si="7"/>
        <v>1500</v>
      </c>
      <c r="M40" s="169" t="s">
        <v>20</v>
      </c>
    </row>
    <row r="41" s="124" customFormat="1" spans="1:13">
      <c r="A41" s="131">
        <v>3</v>
      </c>
      <c r="B41" s="131" t="s">
        <v>46</v>
      </c>
      <c r="C41" s="154" t="s">
        <v>52</v>
      </c>
      <c r="D41" s="49">
        <v>15</v>
      </c>
      <c r="E41" s="49">
        <f>D41*3000</f>
        <v>45000</v>
      </c>
      <c r="F41" s="49"/>
      <c r="G41" s="49"/>
      <c r="H41" s="49"/>
      <c r="I41" s="49"/>
      <c r="J41" s="49"/>
      <c r="K41" s="49"/>
      <c r="L41" s="49">
        <f t="shared" si="7"/>
        <v>45000</v>
      </c>
      <c r="M41" s="169"/>
    </row>
    <row r="42" s="124" customFormat="1" ht="24" spans="1:13">
      <c r="A42" s="152"/>
      <c r="B42" s="152"/>
      <c r="C42" s="155"/>
      <c r="D42" s="49">
        <v>19</v>
      </c>
      <c r="E42" s="49">
        <f>250*160</f>
        <v>40000</v>
      </c>
      <c r="F42" s="49"/>
      <c r="G42" s="49"/>
      <c r="H42" s="49"/>
      <c r="I42" s="49"/>
      <c r="J42" s="49"/>
      <c r="K42" s="49"/>
      <c r="L42" s="49">
        <f t="shared" si="7"/>
        <v>40000</v>
      </c>
      <c r="M42" s="165" t="s">
        <v>53</v>
      </c>
    </row>
    <row r="43" s="124" customFormat="1" spans="1:13">
      <c r="A43" s="152"/>
      <c r="B43" s="152"/>
      <c r="C43" s="155"/>
      <c r="D43" s="49"/>
      <c r="E43" s="49"/>
      <c r="F43" s="49"/>
      <c r="G43" s="49"/>
      <c r="H43" s="49"/>
      <c r="I43" s="49"/>
      <c r="J43" s="49">
        <v>14</v>
      </c>
      <c r="K43" s="49">
        <f>J43*1000</f>
        <v>14000</v>
      </c>
      <c r="L43" s="49">
        <f t="shared" si="7"/>
        <v>14000</v>
      </c>
      <c r="M43" s="169"/>
    </row>
    <row r="44" s="124" customFormat="1" ht="24" spans="1:13">
      <c r="A44" s="146"/>
      <c r="B44" s="146"/>
      <c r="C44" s="156"/>
      <c r="D44" s="49"/>
      <c r="E44" s="49"/>
      <c r="F44" s="49"/>
      <c r="G44" s="49"/>
      <c r="H44" s="49"/>
      <c r="I44" s="49"/>
      <c r="J44" s="49">
        <v>2</v>
      </c>
      <c r="K44" s="49">
        <f>83*15.5</f>
        <v>1286.5</v>
      </c>
      <c r="L44" s="49">
        <f t="shared" si="7"/>
        <v>1286.5</v>
      </c>
      <c r="M44" s="165" t="s">
        <v>54</v>
      </c>
    </row>
    <row r="45" s="124" customFormat="1" ht="28.5" spans="1:13">
      <c r="A45" s="49">
        <v>4</v>
      </c>
      <c r="B45" s="49" t="s">
        <v>46</v>
      </c>
      <c r="C45" s="47" t="s">
        <v>55</v>
      </c>
      <c r="D45" s="49"/>
      <c r="E45" s="49"/>
      <c r="F45" s="49"/>
      <c r="G45" s="49"/>
      <c r="H45" s="49"/>
      <c r="I45" s="49"/>
      <c r="J45" s="49">
        <v>35</v>
      </c>
      <c r="K45" s="49">
        <f>J45*1000</f>
        <v>35000</v>
      </c>
      <c r="L45" s="49">
        <f t="shared" si="7"/>
        <v>35000</v>
      </c>
      <c r="M45" s="169"/>
    </row>
    <row r="46" s="124" customFormat="1" ht="18.5" customHeight="1" spans="1:13">
      <c r="A46" s="148" t="s">
        <v>56</v>
      </c>
      <c r="B46" s="149"/>
      <c r="C46" s="150"/>
      <c r="D46" s="151">
        <f t="shared" ref="D46:J46" si="8">SUM(D34:D45)</f>
        <v>95</v>
      </c>
      <c r="E46" s="151">
        <f t="shared" si="8"/>
        <v>255000</v>
      </c>
      <c r="F46" s="151">
        <f t="shared" si="8"/>
        <v>80</v>
      </c>
      <c r="G46" s="151">
        <f t="shared" si="8"/>
        <v>175120</v>
      </c>
      <c r="H46" s="151">
        <f t="shared" si="8"/>
        <v>8</v>
      </c>
      <c r="I46" s="151">
        <f t="shared" si="8"/>
        <v>4000</v>
      </c>
      <c r="J46" s="151">
        <f t="shared" si="8"/>
        <v>51</v>
      </c>
      <c r="K46" s="151">
        <f>SUM(K43:K45)</f>
        <v>50286.5</v>
      </c>
      <c r="L46" s="167">
        <f>SUM(L34:L45)</f>
        <v>484406.5</v>
      </c>
      <c r="M46" s="168"/>
    </row>
    <row r="47" s="124" customFormat="1" spans="1:13">
      <c r="A47" s="131">
        <v>1</v>
      </c>
      <c r="B47" s="131" t="s">
        <v>57</v>
      </c>
      <c r="C47" s="134" t="s">
        <v>58</v>
      </c>
      <c r="D47" s="131">
        <v>1</v>
      </c>
      <c r="E47" s="49">
        <f>D47*3000</f>
        <v>3000</v>
      </c>
      <c r="F47" s="49"/>
      <c r="G47" s="49"/>
      <c r="H47" s="49"/>
      <c r="I47" s="49"/>
      <c r="J47" s="49"/>
      <c r="K47" s="49"/>
      <c r="L47" s="49">
        <f>E47+G47+I47+K47</f>
        <v>3000</v>
      </c>
      <c r="M47" s="165"/>
    </row>
    <row r="48" s="124" customFormat="1" ht="24" spans="1:13">
      <c r="A48" s="152"/>
      <c r="B48" s="152"/>
      <c r="C48" s="153"/>
      <c r="D48" s="49">
        <v>38</v>
      </c>
      <c r="E48" s="49">
        <f>237.5*250</f>
        <v>59375</v>
      </c>
      <c r="F48" s="49"/>
      <c r="G48" s="49"/>
      <c r="H48" s="49"/>
      <c r="I48" s="49"/>
      <c r="J48" s="49"/>
      <c r="K48" s="49"/>
      <c r="L48" s="49">
        <f>E48+G48+I48+K48</f>
        <v>59375</v>
      </c>
      <c r="M48" s="165" t="s">
        <v>59</v>
      </c>
    </row>
    <row r="49" s="124" customFormat="1" ht="24" spans="1:13">
      <c r="A49" s="152"/>
      <c r="B49" s="152"/>
      <c r="C49" s="153"/>
      <c r="D49" s="49"/>
      <c r="E49" s="49"/>
      <c r="F49" s="49">
        <v>1</v>
      </c>
      <c r="G49" s="49">
        <f>11.5*208</f>
        <v>2392</v>
      </c>
      <c r="H49" s="49"/>
      <c r="I49" s="49"/>
      <c r="J49" s="49"/>
      <c r="K49" s="49"/>
      <c r="L49" s="49">
        <f>E49+G49+I49+K49</f>
        <v>2392</v>
      </c>
      <c r="M49" s="170" t="s">
        <v>60</v>
      </c>
    </row>
    <row r="50" s="124" customFormat="1" spans="1:13">
      <c r="A50" s="152"/>
      <c r="B50" s="152"/>
      <c r="C50" s="153"/>
      <c r="D50" s="49"/>
      <c r="E50" s="49"/>
      <c r="F50" s="49"/>
      <c r="G50" s="49"/>
      <c r="H50" s="49">
        <v>85</v>
      </c>
      <c r="I50" s="49">
        <f>H50*500</f>
        <v>42500</v>
      </c>
      <c r="J50" s="49"/>
      <c r="K50" s="49"/>
      <c r="L50" s="49">
        <f>E50+G50+I50+K50</f>
        <v>42500</v>
      </c>
      <c r="M50" s="165" t="s">
        <v>20</v>
      </c>
    </row>
    <row r="51" s="124" customFormat="1" ht="48" spans="1:13">
      <c r="A51" s="146"/>
      <c r="B51" s="146"/>
      <c r="C51" s="147"/>
      <c r="D51" s="49"/>
      <c r="E51" s="49"/>
      <c r="F51" s="49"/>
      <c r="G51" s="49"/>
      <c r="H51" s="49">
        <v>2</v>
      </c>
      <c r="I51" s="49">
        <f>H51*167</f>
        <v>334</v>
      </c>
      <c r="J51" s="49"/>
      <c r="K51" s="49"/>
      <c r="L51" s="49">
        <f>E51+G51+I51+K51</f>
        <v>334</v>
      </c>
      <c r="M51" s="165" t="s">
        <v>61</v>
      </c>
    </row>
    <row r="52" s="124" customFormat="1" spans="1:13">
      <c r="A52" s="131">
        <v>2</v>
      </c>
      <c r="B52" s="131" t="s">
        <v>57</v>
      </c>
      <c r="C52" s="134" t="s">
        <v>62</v>
      </c>
      <c r="D52" s="49"/>
      <c r="E52" s="49"/>
      <c r="F52" s="49"/>
      <c r="G52" s="49"/>
      <c r="H52" s="49"/>
      <c r="I52" s="49"/>
      <c r="J52" s="49">
        <v>41</v>
      </c>
      <c r="K52" s="49">
        <f>41*1000</f>
        <v>41000</v>
      </c>
      <c r="L52" s="49">
        <f t="shared" ref="L52:L61" si="9">E52+G52+I52+K52</f>
        <v>41000</v>
      </c>
      <c r="M52" s="165"/>
    </row>
    <row r="53" s="124" customFormat="1" ht="24" spans="1:13">
      <c r="A53" s="146"/>
      <c r="B53" s="146"/>
      <c r="C53" s="147"/>
      <c r="D53" s="49">
        <v>38</v>
      </c>
      <c r="E53" s="49">
        <f>215*250</f>
        <v>53750</v>
      </c>
      <c r="F53" s="49"/>
      <c r="G53" s="49"/>
      <c r="H53" s="49"/>
      <c r="I53" s="49"/>
      <c r="J53" s="49"/>
      <c r="K53" s="49"/>
      <c r="L53" s="49">
        <f t="shared" si="9"/>
        <v>53750</v>
      </c>
      <c r="M53" s="170" t="s">
        <v>63</v>
      </c>
    </row>
    <row r="54" s="124" customFormat="1" spans="1:13">
      <c r="A54" s="131">
        <v>3</v>
      </c>
      <c r="B54" s="131" t="s">
        <v>57</v>
      </c>
      <c r="C54" s="134" t="s">
        <v>64</v>
      </c>
      <c r="D54" s="49"/>
      <c r="E54" s="49"/>
      <c r="F54" s="49">
        <v>20</v>
      </c>
      <c r="G54" s="49">
        <f>F54*2500</f>
        <v>50000</v>
      </c>
      <c r="H54" s="49"/>
      <c r="I54" s="49"/>
      <c r="J54" s="49"/>
      <c r="K54" s="49"/>
      <c r="L54" s="49">
        <f t="shared" si="9"/>
        <v>50000</v>
      </c>
      <c r="M54" s="169"/>
    </row>
    <row r="55" s="124" customFormat="1" ht="24" spans="1:13">
      <c r="A55" s="146"/>
      <c r="B55" s="146"/>
      <c r="C55" s="147"/>
      <c r="D55" s="49"/>
      <c r="E55" s="49"/>
      <c r="F55" s="49">
        <v>12</v>
      </c>
      <c r="G55" s="49">
        <f>117.5*208</f>
        <v>24440</v>
      </c>
      <c r="H55" s="49"/>
      <c r="I55" s="49"/>
      <c r="J55" s="49"/>
      <c r="K55" s="49"/>
      <c r="L55" s="49">
        <f t="shared" si="9"/>
        <v>24440</v>
      </c>
      <c r="M55" s="170" t="s">
        <v>65</v>
      </c>
    </row>
    <row r="56" s="124" customFormat="1" ht="20" customHeight="1" spans="1:13">
      <c r="A56" s="148" t="s">
        <v>66</v>
      </c>
      <c r="B56" s="149"/>
      <c r="C56" s="150"/>
      <c r="D56" s="151">
        <f t="shared" ref="D56:L56" si="10">SUM(D47:D55)</f>
        <v>77</v>
      </c>
      <c r="E56" s="151">
        <f t="shared" si="10"/>
        <v>116125</v>
      </c>
      <c r="F56" s="151">
        <f t="shared" si="10"/>
        <v>33</v>
      </c>
      <c r="G56" s="151">
        <f t="shared" si="10"/>
        <v>76832</v>
      </c>
      <c r="H56" s="151">
        <f t="shared" si="10"/>
        <v>87</v>
      </c>
      <c r="I56" s="151">
        <f t="shared" si="10"/>
        <v>42834</v>
      </c>
      <c r="J56" s="151">
        <f t="shared" si="10"/>
        <v>41</v>
      </c>
      <c r="K56" s="151">
        <f t="shared" si="10"/>
        <v>41000</v>
      </c>
      <c r="L56" s="167">
        <f t="shared" si="10"/>
        <v>276791</v>
      </c>
      <c r="M56" s="168"/>
    </row>
    <row r="57" s="124" customFormat="1" spans="1:13">
      <c r="A57" s="131">
        <v>1</v>
      </c>
      <c r="B57" s="131" t="s">
        <v>67</v>
      </c>
      <c r="C57" s="134" t="s">
        <v>68</v>
      </c>
      <c r="D57" s="49">
        <v>14</v>
      </c>
      <c r="E57" s="47">
        <f>D57*3000</f>
        <v>42000</v>
      </c>
      <c r="F57" s="49"/>
      <c r="G57" s="49"/>
      <c r="H57" s="49"/>
      <c r="I57" s="47"/>
      <c r="J57" s="49"/>
      <c r="K57" s="49"/>
      <c r="L57" s="49">
        <f t="shared" si="9"/>
        <v>42000</v>
      </c>
      <c r="M57" s="171"/>
    </row>
    <row r="58" s="124" customFormat="1" ht="24" spans="1:13">
      <c r="A58" s="152"/>
      <c r="B58" s="152"/>
      <c r="C58" s="153"/>
      <c r="D58" s="49">
        <v>15</v>
      </c>
      <c r="E58" s="47">
        <f>117.5*250</f>
        <v>29375</v>
      </c>
      <c r="F58" s="49"/>
      <c r="G58" s="49"/>
      <c r="H58" s="49"/>
      <c r="I58" s="47"/>
      <c r="J58" s="49"/>
      <c r="K58" s="49"/>
      <c r="L58" s="49">
        <f t="shared" si="9"/>
        <v>29375</v>
      </c>
      <c r="M58" s="170" t="s">
        <v>69</v>
      </c>
    </row>
    <row r="59" s="124" customFormat="1" spans="1:13">
      <c r="A59" s="152"/>
      <c r="B59" s="152"/>
      <c r="C59" s="153"/>
      <c r="D59" s="49"/>
      <c r="E59" s="47"/>
      <c r="F59" s="49"/>
      <c r="G59" s="49"/>
      <c r="H59" s="49">
        <v>35</v>
      </c>
      <c r="I59" s="47">
        <f>H59*500</f>
        <v>17500</v>
      </c>
      <c r="J59" s="49"/>
      <c r="K59" s="49"/>
      <c r="L59" s="49">
        <f t="shared" si="9"/>
        <v>17500</v>
      </c>
      <c r="M59" s="165" t="s">
        <v>20</v>
      </c>
    </row>
    <row r="60" s="124" customFormat="1" spans="1:13">
      <c r="A60" s="131">
        <v>2</v>
      </c>
      <c r="B60" s="131" t="s">
        <v>67</v>
      </c>
      <c r="C60" s="134" t="s">
        <v>70</v>
      </c>
      <c r="D60" s="49"/>
      <c r="E60" s="49"/>
      <c r="F60" s="49"/>
      <c r="G60" s="49"/>
      <c r="H60" s="49"/>
      <c r="I60" s="49"/>
      <c r="J60" s="49">
        <v>45</v>
      </c>
      <c r="K60" s="47">
        <f>J60*1000</f>
        <v>45000</v>
      </c>
      <c r="L60" s="49">
        <f t="shared" si="9"/>
        <v>45000</v>
      </c>
      <c r="M60" s="171"/>
    </row>
    <row r="61" s="124" customFormat="1" ht="24" spans="1:13">
      <c r="A61" s="146"/>
      <c r="B61" s="146"/>
      <c r="C61" s="147"/>
      <c r="D61" s="49"/>
      <c r="E61" s="49"/>
      <c r="F61" s="49"/>
      <c r="G61" s="49"/>
      <c r="H61" s="49"/>
      <c r="I61" s="49"/>
      <c r="J61" s="49">
        <v>21</v>
      </c>
      <c r="K61" s="47">
        <f>128*83</f>
        <v>10624</v>
      </c>
      <c r="L61" s="49">
        <f t="shared" si="9"/>
        <v>10624</v>
      </c>
      <c r="M61" s="170" t="s">
        <v>71</v>
      </c>
    </row>
    <row r="62" s="124" customFormat="1" ht="19" customHeight="1" spans="1:13">
      <c r="A62" s="148" t="s">
        <v>72</v>
      </c>
      <c r="B62" s="149"/>
      <c r="C62" s="150"/>
      <c r="D62" s="151">
        <f t="shared" ref="D62:L62" si="11">SUM(D57:D61)</f>
        <v>29</v>
      </c>
      <c r="E62" s="151">
        <f t="shared" si="11"/>
        <v>71375</v>
      </c>
      <c r="F62" s="151">
        <f t="shared" si="11"/>
        <v>0</v>
      </c>
      <c r="G62" s="151">
        <f t="shared" si="11"/>
        <v>0</v>
      </c>
      <c r="H62" s="151">
        <f t="shared" si="11"/>
        <v>35</v>
      </c>
      <c r="I62" s="151">
        <f t="shared" si="11"/>
        <v>17500</v>
      </c>
      <c r="J62" s="151">
        <f t="shared" si="11"/>
        <v>66</v>
      </c>
      <c r="K62" s="151">
        <f t="shared" si="11"/>
        <v>55624</v>
      </c>
      <c r="L62" s="167">
        <f t="shared" si="11"/>
        <v>144499</v>
      </c>
      <c r="M62" s="168"/>
    </row>
    <row r="63" s="126" customFormat="1" ht="25" customHeight="1" spans="1:13">
      <c r="A63" s="148" t="s">
        <v>73</v>
      </c>
      <c r="B63" s="149"/>
      <c r="C63" s="150"/>
      <c r="D63" s="157" t="e">
        <f>D62+D56+D46+D33+D22+D14+#REF!+#REF!+#REF!+#REF!</f>
        <v>#REF!</v>
      </c>
      <c r="E63" s="157" t="e">
        <f>E62+E56+E46+E33+E22+E14+#REF!+#REF!+#REF!+#REF!</f>
        <v>#REF!</v>
      </c>
      <c r="F63" s="157" t="e">
        <f>F62+F56+F46+F33+F22+F14+#REF!+#REF!+#REF!+#REF!</f>
        <v>#REF!</v>
      </c>
      <c r="G63" s="157" t="e">
        <f>G62+G56+G46+G33+G22+G14+#REF!+#REF!+#REF!+#REF!</f>
        <v>#REF!</v>
      </c>
      <c r="H63" s="157" t="e">
        <f>H62+H56+H46+H33+H22+H14+#REF!+#REF!+#REF!+#REF!</f>
        <v>#REF!</v>
      </c>
      <c r="I63" s="157" t="e">
        <f>I62+I56+I46+I33+I22+I14+#REF!+#REF!+#REF!+#REF!</f>
        <v>#REF!</v>
      </c>
      <c r="J63" s="157" t="e">
        <f>J62+J56+J46+J33+J22+J14+#REF!+#REF!+#REF!+#REF!</f>
        <v>#REF!</v>
      </c>
      <c r="K63" s="157" t="e">
        <f>K62+K56+K46+K33+K22+K14+#REF!+#REF!+#REF!+#REF!</f>
        <v>#REF!</v>
      </c>
      <c r="L63" s="157" t="e">
        <f>L62+L56+L46+L33+L22+L14+#REF!+#REF!+#REF!+#REF!</f>
        <v>#REF!</v>
      </c>
      <c r="M63" s="168"/>
    </row>
    <row r="64" s="50" customFormat="1" spans="1:13">
      <c r="A64" s="124"/>
      <c r="B64" s="124"/>
      <c r="C64" s="124"/>
      <c r="D64" s="124"/>
      <c r="E64" s="124"/>
      <c r="F64" s="124"/>
      <c r="G64" s="124"/>
      <c r="H64" s="124"/>
      <c r="I64" s="124"/>
      <c r="J64" s="124"/>
      <c r="K64" s="124"/>
      <c r="L64" s="124"/>
      <c r="M64" s="128"/>
    </row>
    <row r="65" s="50" customFormat="1" spans="1:13">
      <c r="A65" s="124"/>
      <c r="B65" s="124"/>
      <c r="C65" s="124"/>
      <c r="D65" s="124"/>
      <c r="E65" s="124"/>
      <c r="F65" s="124"/>
      <c r="G65" s="124"/>
      <c r="H65" s="124"/>
      <c r="I65" s="124"/>
      <c r="J65" s="124"/>
      <c r="K65" s="124"/>
      <c r="L65" s="124"/>
      <c r="M65" s="128"/>
    </row>
    <row r="66" s="50" customFormat="1" spans="1:13">
      <c r="A66" s="124"/>
      <c r="B66" s="124"/>
      <c r="C66" s="124"/>
      <c r="D66" s="124"/>
      <c r="E66" s="124"/>
      <c r="F66" s="124"/>
      <c r="G66" s="124"/>
      <c r="H66" s="124"/>
      <c r="I66" s="124"/>
      <c r="J66" s="124"/>
      <c r="K66" s="124"/>
      <c r="L66" s="124"/>
      <c r="M66" s="128"/>
    </row>
    <row r="67" s="50" customFormat="1" spans="1:13">
      <c r="A67" s="124"/>
      <c r="B67" s="124"/>
      <c r="C67" s="124"/>
      <c r="D67" s="124"/>
      <c r="E67" s="124"/>
      <c r="F67" s="124"/>
      <c r="G67" s="124"/>
      <c r="H67" s="124"/>
      <c r="I67" s="124"/>
      <c r="J67" s="124"/>
      <c r="K67" s="124"/>
      <c r="L67" s="124"/>
      <c r="M67" s="128"/>
    </row>
    <row r="68" s="50" customFormat="1" spans="1:13">
      <c r="A68" s="124"/>
      <c r="B68" s="124"/>
      <c r="C68" s="124"/>
      <c r="D68" s="124"/>
      <c r="E68" s="124"/>
      <c r="F68" s="124"/>
      <c r="G68" s="124"/>
      <c r="H68" s="124"/>
      <c r="I68" s="124"/>
      <c r="J68" s="124"/>
      <c r="K68" s="124"/>
      <c r="L68" s="124"/>
      <c r="M68" s="128"/>
    </row>
    <row r="69" s="50" customFormat="1" spans="1:13">
      <c r="A69" s="124"/>
      <c r="B69" s="124"/>
      <c r="C69" s="124"/>
      <c r="D69" s="124"/>
      <c r="E69" s="124"/>
      <c r="F69" s="124"/>
      <c r="G69" s="124"/>
      <c r="H69" s="124"/>
      <c r="I69" s="124"/>
      <c r="J69" s="124"/>
      <c r="K69" s="124"/>
      <c r="L69" s="124"/>
      <c r="M69" s="128"/>
    </row>
    <row r="70" s="50" customFormat="1" spans="1:13">
      <c r="A70" s="124"/>
      <c r="B70" s="124"/>
      <c r="C70" s="124"/>
      <c r="D70" s="124"/>
      <c r="E70" s="124"/>
      <c r="F70" s="124"/>
      <c r="G70" s="124"/>
      <c r="H70" s="124"/>
      <c r="I70" s="124"/>
      <c r="J70" s="124"/>
      <c r="K70" s="124"/>
      <c r="L70" s="124"/>
      <c r="M70" s="128"/>
    </row>
    <row r="71" s="50" customFormat="1" spans="1:13">
      <c r="A71" s="124"/>
      <c r="B71" s="124"/>
      <c r="C71" s="124"/>
      <c r="D71" s="124"/>
      <c r="E71" s="124"/>
      <c r="F71" s="124"/>
      <c r="G71" s="124"/>
      <c r="H71" s="124"/>
      <c r="I71" s="124"/>
      <c r="J71" s="124"/>
      <c r="K71" s="124"/>
      <c r="L71" s="124"/>
      <c r="M71" s="128"/>
    </row>
    <row r="72" s="50" customFormat="1" spans="1:13">
      <c r="A72" s="124"/>
      <c r="B72" s="124"/>
      <c r="C72" s="124"/>
      <c r="D72" s="124"/>
      <c r="E72" s="124"/>
      <c r="F72" s="124"/>
      <c r="G72" s="124"/>
      <c r="H72" s="124"/>
      <c r="I72" s="124"/>
      <c r="J72" s="124"/>
      <c r="K72" s="124"/>
      <c r="L72" s="124"/>
      <c r="M72" s="128"/>
    </row>
    <row r="73" s="50" customFormat="1" spans="1:13">
      <c r="A73" s="124"/>
      <c r="B73" s="124"/>
      <c r="C73" s="124"/>
      <c r="D73" s="124"/>
      <c r="E73" s="124"/>
      <c r="F73" s="124"/>
      <c r="G73" s="124"/>
      <c r="H73" s="124"/>
      <c r="I73" s="124"/>
      <c r="J73" s="124"/>
      <c r="K73" s="124"/>
      <c r="L73" s="124"/>
      <c r="M73" s="128"/>
    </row>
    <row r="74" s="50" customFormat="1" spans="1:13">
      <c r="A74" s="124"/>
      <c r="B74" s="124"/>
      <c r="C74" s="124"/>
      <c r="D74" s="124"/>
      <c r="E74" s="124"/>
      <c r="F74" s="124"/>
      <c r="G74" s="124"/>
      <c r="H74" s="124"/>
      <c r="I74" s="124"/>
      <c r="J74" s="124"/>
      <c r="K74" s="124"/>
      <c r="L74" s="124"/>
      <c r="M74" s="128"/>
    </row>
    <row r="75" s="50" customFormat="1" spans="1:13">
      <c r="A75" s="124"/>
      <c r="B75" s="124"/>
      <c r="C75" s="124"/>
      <c r="D75" s="124"/>
      <c r="E75" s="124"/>
      <c r="F75" s="124"/>
      <c r="G75" s="124"/>
      <c r="H75" s="124"/>
      <c r="I75" s="124"/>
      <c r="J75" s="124"/>
      <c r="K75" s="124"/>
      <c r="L75" s="124"/>
      <c r="M75" s="128"/>
    </row>
    <row r="76" s="50" customFormat="1" spans="1:13">
      <c r="A76" s="124"/>
      <c r="B76" s="124"/>
      <c r="C76" s="124"/>
      <c r="D76" s="124"/>
      <c r="E76" s="124"/>
      <c r="F76" s="124"/>
      <c r="G76" s="124"/>
      <c r="H76" s="124"/>
      <c r="I76" s="124"/>
      <c r="J76" s="124"/>
      <c r="K76" s="124"/>
      <c r="L76" s="124"/>
      <c r="M76" s="128"/>
    </row>
    <row r="77" s="127" customFormat="1" spans="1:13">
      <c r="A77" s="124"/>
      <c r="B77" s="124"/>
      <c r="C77" s="124"/>
      <c r="D77" s="124"/>
      <c r="E77" s="124"/>
      <c r="F77" s="124"/>
      <c r="G77" s="124"/>
      <c r="H77" s="124"/>
      <c r="I77" s="124"/>
      <c r="J77" s="124"/>
      <c r="K77" s="124"/>
      <c r="L77" s="124"/>
      <c r="M77" s="128"/>
    </row>
    <row r="78" s="127" customFormat="1" spans="1:13">
      <c r="A78" s="124"/>
      <c r="B78" s="124"/>
      <c r="C78" s="124"/>
      <c r="D78" s="124"/>
      <c r="E78" s="124"/>
      <c r="F78" s="124"/>
      <c r="G78" s="124"/>
      <c r="H78" s="124"/>
      <c r="I78" s="124"/>
      <c r="J78" s="124"/>
      <c r="K78" s="124"/>
      <c r="L78" s="124"/>
      <c r="M78" s="128"/>
    </row>
    <row r="79" s="50" customFormat="1" spans="1:13">
      <c r="A79" s="124"/>
      <c r="B79" s="124"/>
      <c r="C79" s="124"/>
      <c r="D79" s="124"/>
      <c r="E79" s="124"/>
      <c r="F79" s="124"/>
      <c r="G79" s="124"/>
      <c r="H79" s="124"/>
      <c r="I79" s="124"/>
      <c r="J79" s="124"/>
      <c r="K79" s="124"/>
      <c r="L79" s="124"/>
      <c r="M79" s="128"/>
    </row>
    <row r="80" s="50" customFormat="1" spans="1:13">
      <c r="A80" s="124"/>
      <c r="B80" s="124"/>
      <c r="C80" s="124"/>
      <c r="D80" s="124"/>
      <c r="E80" s="124"/>
      <c r="F80" s="124"/>
      <c r="G80" s="124"/>
      <c r="H80" s="124"/>
      <c r="I80" s="124"/>
      <c r="J80" s="124"/>
      <c r="K80" s="124"/>
      <c r="L80" s="124"/>
      <c r="M80" s="128"/>
    </row>
    <row r="81" s="50" customFormat="1" spans="1:13">
      <c r="A81" s="124"/>
      <c r="B81" s="124"/>
      <c r="C81" s="124"/>
      <c r="D81" s="124"/>
      <c r="E81" s="124"/>
      <c r="F81" s="124"/>
      <c r="G81" s="124"/>
      <c r="H81" s="124"/>
      <c r="I81" s="124"/>
      <c r="J81" s="124"/>
      <c r="K81" s="124"/>
      <c r="L81" s="124"/>
      <c r="M81" s="128"/>
    </row>
    <row r="82" s="50" customFormat="1" spans="1:13">
      <c r="A82" s="124"/>
      <c r="B82" s="124"/>
      <c r="C82" s="124"/>
      <c r="D82" s="124"/>
      <c r="E82" s="124"/>
      <c r="F82" s="124"/>
      <c r="G82" s="124"/>
      <c r="H82" s="124"/>
      <c r="I82" s="124"/>
      <c r="J82" s="124"/>
      <c r="K82" s="124"/>
      <c r="L82" s="124"/>
      <c r="M82" s="128"/>
    </row>
    <row r="83" s="50" customFormat="1" spans="1:13">
      <c r="A83" s="124"/>
      <c r="B83" s="124"/>
      <c r="C83" s="124"/>
      <c r="D83" s="124"/>
      <c r="E83" s="124"/>
      <c r="F83" s="124"/>
      <c r="G83" s="124"/>
      <c r="H83" s="124"/>
      <c r="I83" s="124"/>
      <c r="J83" s="124"/>
      <c r="K83" s="124"/>
      <c r="L83" s="124"/>
      <c r="M83" s="128"/>
    </row>
    <row r="84" s="50" customFormat="1" spans="1:13">
      <c r="A84" s="124"/>
      <c r="B84" s="124"/>
      <c r="C84" s="124"/>
      <c r="D84" s="124"/>
      <c r="E84" s="124"/>
      <c r="F84" s="124"/>
      <c r="G84" s="124"/>
      <c r="H84" s="124"/>
      <c r="I84" s="124"/>
      <c r="J84" s="124"/>
      <c r="K84" s="124"/>
      <c r="L84" s="124"/>
      <c r="M84" s="128"/>
    </row>
    <row r="85" s="50" customFormat="1" spans="1:13">
      <c r="A85" s="124"/>
      <c r="B85" s="124"/>
      <c r="C85" s="124"/>
      <c r="D85" s="124"/>
      <c r="E85" s="124"/>
      <c r="F85" s="124"/>
      <c r="G85" s="124"/>
      <c r="H85" s="124"/>
      <c r="I85" s="124"/>
      <c r="J85" s="124"/>
      <c r="K85" s="124"/>
      <c r="L85" s="124"/>
      <c r="M85" s="128"/>
    </row>
  </sheetData>
  <mergeCells count="63">
    <mergeCell ref="A1:B1"/>
    <mergeCell ref="A2:M2"/>
    <mergeCell ref="A14:C14"/>
    <mergeCell ref="A22:C22"/>
    <mergeCell ref="A33:C33"/>
    <mergeCell ref="A46:C46"/>
    <mergeCell ref="A56:C56"/>
    <mergeCell ref="A62:C62"/>
    <mergeCell ref="A63:C63"/>
    <mergeCell ref="A4:A5"/>
    <mergeCell ref="A6:A8"/>
    <mergeCell ref="A9:A11"/>
    <mergeCell ref="A12:A13"/>
    <mergeCell ref="A16:A17"/>
    <mergeCell ref="A18:A19"/>
    <mergeCell ref="A20:A21"/>
    <mergeCell ref="A24:A27"/>
    <mergeCell ref="A28:A29"/>
    <mergeCell ref="A31:A32"/>
    <mergeCell ref="A34:A37"/>
    <mergeCell ref="A38:A40"/>
    <mergeCell ref="A41:A44"/>
    <mergeCell ref="A47:A51"/>
    <mergeCell ref="A52:A53"/>
    <mergeCell ref="A54:A55"/>
    <mergeCell ref="A57:A59"/>
    <mergeCell ref="A60:A61"/>
    <mergeCell ref="B4:B5"/>
    <mergeCell ref="B6:B8"/>
    <mergeCell ref="B9:B11"/>
    <mergeCell ref="B12:B13"/>
    <mergeCell ref="B16:B17"/>
    <mergeCell ref="B18:B19"/>
    <mergeCell ref="B20:B21"/>
    <mergeCell ref="B24:B27"/>
    <mergeCell ref="B28:B29"/>
    <mergeCell ref="B31:B32"/>
    <mergeCell ref="B34:B37"/>
    <mergeCell ref="B38:B40"/>
    <mergeCell ref="B41:B44"/>
    <mergeCell ref="B47:B51"/>
    <mergeCell ref="B52:B53"/>
    <mergeCell ref="B54:B55"/>
    <mergeCell ref="B57:B59"/>
    <mergeCell ref="B60:B61"/>
    <mergeCell ref="C4:C5"/>
    <mergeCell ref="C6:C8"/>
    <mergeCell ref="C9:C11"/>
    <mergeCell ref="C12:C13"/>
    <mergeCell ref="C16:C17"/>
    <mergeCell ref="C18:C19"/>
    <mergeCell ref="C20:C21"/>
    <mergeCell ref="C24:C27"/>
    <mergeCell ref="C28:C29"/>
    <mergeCell ref="C31:C32"/>
    <mergeCell ref="C34:C37"/>
    <mergeCell ref="C38:C40"/>
    <mergeCell ref="C41:C44"/>
    <mergeCell ref="C47:C51"/>
    <mergeCell ref="C52:C53"/>
    <mergeCell ref="C54:C55"/>
    <mergeCell ref="C57:C59"/>
    <mergeCell ref="C60:C61"/>
  </mergeCells>
  <pageMargins left="0.314583333333333" right="0.156944444444444" top="0.472222222222222" bottom="0.354166666666667" header="0.472222222222222" footer="0.275"/>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showGridLines="0" topLeftCell="A9" workbookViewId="0">
      <selection activeCell="A14" sqref="A14:A16"/>
    </sheetView>
  </sheetViews>
  <sheetFormatPr defaultColWidth="9" defaultRowHeight="14.25" outlineLevelCol="4"/>
  <cols>
    <col min="1" max="1" width="14.25" style="1" customWidth="1"/>
    <col min="2" max="2" width="9" style="1"/>
    <col min="3" max="3" width="16.5" style="1" customWidth="1"/>
    <col min="4" max="4" width="17.25" style="1" customWidth="1"/>
    <col min="5" max="5" width="24.625" style="1" customWidth="1"/>
    <col min="6" max="16384" width="9" style="1"/>
  </cols>
  <sheetData>
    <row r="1" ht="18.75" spans="1:5">
      <c r="A1" s="90" t="s">
        <v>74</v>
      </c>
      <c r="B1" s="91"/>
      <c r="C1" s="91"/>
      <c r="D1" s="91"/>
      <c r="E1" s="91"/>
    </row>
    <row r="2" ht="39" customHeight="1" spans="1:5">
      <c r="A2" s="92" t="s">
        <v>75</v>
      </c>
      <c r="B2" s="92"/>
      <c r="C2" s="92"/>
      <c r="D2" s="92"/>
      <c r="E2" s="92"/>
    </row>
    <row r="3" ht="38.1" customHeight="1" spans="1:5">
      <c r="A3" s="93" t="s">
        <v>76</v>
      </c>
      <c r="B3" s="94" t="s">
        <v>21</v>
      </c>
      <c r="C3" s="95"/>
      <c r="D3" s="95"/>
      <c r="E3" s="96"/>
    </row>
    <row r="4" ht="38.1" customHeight="1" spans="1:5">
      <c r="A4" s="93" t="s">
        <v>77</v>
      </c>
      <c r="B4" s="97"/>
      <c r="C4" s="98"/>
      <c r="D4" s="98"/>
      <c r="E4" s="99"/>
    </row>
    <row r="5" ht="38.1" customHeight="1" spans="1:5">
      <c r="A5" s="93" t="s">
        <v>78</v>
      </c>
      <c r="B5" s="100" t="s">
        <v>79</v>
      </c>
      <c r="C5" s="101"/>
      <c r="D5" s="93" t="s">
        <v>80</v>
      </c>
      <c r="E5" s="102" t="s">
        <v>81</v>
      </c>
    </row>
    <row r="6" ht="38.1" customHeight="1" spans="1:5">
      <c r="A6" s="93" t="s">
        <v>82</v>
      </c>
      <c r="B6" s="100" t="s">
        <v>83</v>
      </c>
      <c r="C6" s="101"/>
      <c r="D6" s="93" t="s">
        <v>84</v>
      </c>
      <c r="E6" s="103" t="s">
        <v>85</v>
      </c>
    </row>
    <row r="7" ht="44.1" customHeight="1" spans="1:5">
      <c r="A7" s="93" t="s">
        <v>86</v>
      </c>
      <c r="B7" s="104">
        <v>29</v>
      </c>
      <c r="C7" s="105"/>
      <c r="D7" s="93" t="s">
        <v>87</v>
      </c>
      <c r="E7" s="106">
        <v>79000</v>
      </c>
    </row>
    <row r="8" ht="38.1" customHeight="1" spans="1:5">
      <c r="A8" s="93" t="s">
        <v>88</v>
      </c>
      <c r="B8" s="104"/>
      <c r="C8" s="105"/>
      <c r="D8" s="93" t="s">
        <v>87</v>
      </c>
      <c r="E8" s="106"/>
    </row>
    <row r="9" ht="38.1" customHeight="1" spans="1:5">
      <c r="A9" s="93" t="s">
        <v>89</v>
      </c>
      <c r="B9" s="104"/>
      <c r="C9" s="105">
        <v>17</v>
      </c>
      <c r="D9" s="93" t="s">
        <v>90</v>
      </c>
      <c r="E9" s="106">
        <v>8500</v>
      </c>
    </row>
    <row r="10" ht="38.1" customHeight="1" spans="1:5">
      <c r="A10" s="93" t="s">
        <v>11</v>
      </c>
      <c r="B10" s="85"/>
      <c r="C10" s="85"/>
      <c r="D10" s="93" t="s">
        <v>91</v>
      </c>
      <c r="E10" s="85"/>
    </row>
    <row r="11" ht="38.1" customHeight="1" spans="1:5">
      <c r="A11" s="93" t="s">
        <v>92</v>
      </c>
      <c r="B11" s="107">
        <v>87500</v>
      </c>
      <c r="C11" s="108"/>
      <c r="D11" s="108"/>
      <c r="E11" s="109"/>
    </row>
    <row r="12" ht="81" customHeight="1" spans="1:5">
      <c r="A12" s="110" t="s">
        <v>93</v>
      </c>
      <c r="B12" s="104" t="s">
        <v>94</v>
      </c>
      <c r="C12" s="111"/>
      <c r="D12" s="111"/>
      <c r="E12" s="105"/>
    </row>
    <row r="13" ht="35" customHeight="1" spans="1:5">
      <c r="A13" s="112"/>
      <c r="B13" s="113" t="s">
        <v>95</v>
      </c>
      <c r="C13" s="114"/>
      <c r="D13" s="114"/>
      <c r="E13" s="115"/>
    </row>
    <row r="14" ht="81" customHeight="1" spans="1:5">
      <c r="A14" s="110" t="s">
        <v>96</v>
      </c>
      <c r="B14" s="116" t="s">
        <v>97</v>
      </c>
      <c r="C14" s="117"/>
      <c r="D14" s="117"/>
      <c r="E14" s="118"/>
    </row>
    <row r="15" ht="82" customHeight="1" spans="1:5">
      <c r="A15" s="112"/>
      <c r="B15" s="113" t="s">
        <v>98</v>
      </c>
      <c r="C15" s="114"/>
      <c r="D15" s="114"/>
      <c r="E15" s="115"/>
    </row>
    <row r="16" ht="35" customHeight="1" spans="1:5">
      <c r="A16" s="119"/>
      <c r="B16" s="97" t="s">
        <v>99</v>
      </c>
      <c r="C16" s="98"/>
      <c r="D16" s="98"/>
      <c r="E16" s="99"/>
    </row>
    <row r="17" ht="18.75" spans="1:5">
      <c r="A17" s="120"/>
      <c r="B17" s="120"/>
      <c r="C17" s="120"/>
      <c r="D17" s="120"/>
      <c r="E17" s="120"/>
    </row>
    <row r="18" ht="18.75" spans="1:5">
      <c r="A18" s="120"/>
      <c r="B18" s="120"/>
      <c r="C18" s="120"/>
      <c r="D18" s="120"/>
      <c r="E18" s="120"/>
    </row>
    <row r="19" ht="18.75" spans="1:5">
      <c r="A19" s="120"/>
      <c r="B19" s="120"/>
      <c r="C19" s="120"/>
      <c r="D19" s="120"/>
      <c r="E19" s="120"/>
    </row>
    <row r="20" ht="18.75" spans="1:5">
      <c r="A20" s="120"/>
      <c r="B20" s="120"/>
      <c r="C20" s="120"/>
      <c r="D20" s="120"/>
      <c r="E20" s="120"/>
    </row>
    <row r="21" ht="18.75" spans="1:5">
      <c r="A21" s="120"/>
      <c r="B21" s="120"/>
      <c r="C21" s="120"/>
      <c r="D21" s="120"/>
      <c r="E21" s="120"/>
    </row>
    <row r="22" ht="18.75" spans="1:5">
      <c r="A22" s="90" t="s">
        <v>74</v>
      </c>
      <c r="B22" s="91"/>
      <c r="C22" s="91"/>
      <c r="D22" s="91"/>
      <c r="E22" s="91"/>
    </row>
    <row r="23" ht="39" customHeight="1" spans="1:5">
      <c r="A23" s="92" t="s">
        <v>75</v>
      </c>
      <c r="B23" s="92"/>
      <c r="C23" s="92"/>
      <c r="D23" s="92"/>
      <c r="E23" s="92"/>
    </row>
    <row r="24" ht="38.1" customHeight="1" spans="1:5">
      <c r="A24" s="93" t="s">
        <v>76</v>
      </c>
      <c r="B24" s="100" t="s">
        <v>23</v>
      </c>
      <c r="C24" s="121"/>
      <c r="D24" s="121"/>
      <c r="E24" s="101"/>
    </row>
    <row r="25" ht="33" customHeight="1" spans="1:5">
      <c r="A25" s="93" t="s">
        <v>77</v>
      </c>
      <c r="B25" s="97"/>
      <c r="C25" s="98"/>
      <c r="D25" s="98"/>
      <c r="E25" s="99"/>
    </row>
    <row r="26" ht="38.1" customHeight="1" spans="1:5">
      <c r="A26" s="93" t="s">
        <v>78</v>
      </c>
      <c r="B26" s="104"/>
      <c r="C26" s="105"/>
      <c r="D26" s="93" t="s">
        <v>80</v>
      </c>
      <c r="E26" s="122" t="s">
        <v>100</v>
      </c>
    </row>
    <row r="27" ht="38.1" customHeight="1" spans="1:5">
      <c r="A27" s="93" t="s">
        <v>82</v>
      </c>
      <c r="B27" s="100" t="s">
        <v>101</v>
      </c>
      <c r="C27" s="101"/>
      <c r="D27" s="93" t="s">
        <v>84</v>
      </c>
      <c r="E27" s="123" t="s">
        <v>102</v>
      </c>
    </row>
    <row r="28" ht="44.1" customHeight="1" spans="1:5">
      <c r="A28" s="93" t="s">
        <v>86</v>
      </c>
      <c r="B28" s="104"/>
      <c r="C28" s="105"/>
      <c r="D28" s="93" t="s">
        <v>87</v>
      </c>
      <c r="E28" s="106"/>
    </row>
    <row r="29" ht="38.1" customHeight="1" spans="1:5">
      <c r="A29" s="93" t="s">
        <v>88</v>
      </c>
      <c r="B29" s="104"/>
      <c r="C29" s="105"/>
      <c r="D29" s="93" t="s">
        <v>87</v>
      </c>
      <c r="E29" s="106"/>
    </row>
    <row r="30" ht="31" customHeight="1" spans="1:5">
      <c r="A30" s="93" t="s">
        <v>89</v>
      </c>
      <c r="B30" s="104"/>
      <c r="C30" s="105"/>
      <c r="D30" s="93" t="s">
        <v>90</v>
      </c>
      <c r="E30" s="106"/>
    </row>
    <row r="31" ht="38.1" customHeight="1" spans="1:5">
      <c r="A31" s="93" t="s">
        <v>11</v>
      </c>
      <c r="B31" s="85">
        <v>18</v>
      </c>
      <c r="C31" s="85"/>
      <c r="D31" s="93" t="s">
        <v>91</v>
      </c>
      <c r="E31" s="85">
        <v>15511.5</v>
      </c>
    </row>
    <row r="32" ht="32" customHeight="1" spans="1:5">
      <c r="A32" s="93" t="s">
        <v>92</v>
      </c>
      <c r="B32" s="107">
        <v>15511.5</v>
      </c>
      <c r="C32" s="108"/>
      <c r="D32" s="108"/>
      <c r="E32" s="109"/>
    </row>
    <row r="33" ht="76" customHeight="1" spans="1:5">
      <c r="A33" s="110" t="s">
        <v>93</v>
      </c>
      <c r="B33" s="104" t="s">
        <v>94</v>
      </c>
      <c r="C33" s="111"/>
      <c r="D33" s="111"/>
      <c r="E33" s="105"/>
    </row>
    <row r="34" ht="35" customHeight="1" spans="1:5">
      <c r="A34" s="112"/>
      <c r="B34" s="113" t="s">
        <v>95</v>
      </c>
      <c r="C34" s="114"/>
      <c r="D34" s="114"/>
      <c r="E34" s="115"/>
    </row>
    <row r="35" ht="72" customHeight="1" spans="1:5">
      <c r="A35" s="110" t="s">
        <v>96</v>
      </c>
      <c r="B35" s="116" t="s">
        <v>97</v>
      </c>
      <c r="C35" s="117"/>
      <c r="D35" s="117"/>
      <c r="E35" s="118"/>
    </row>
    <row r="36" ht="71" customHeight="1" spans="1:5">
      <c r="A36" s="112"/>
      <c r="B36" s="113" t="s">
        <v>98</v>
      </c>
      <c r="C36" s="114"/>
      <c r="D36" s="114"/>
      <c r="E36" s="115"/>
    </row>
    <row r="37" ht="35" customHeight="1" spans="1:5">
      <c r="A37" s="119"/>
      <c r="B37" s="97" t="s">
        <v>99</v>
      </c>
      <c r="C37" s="98"/>
      <c r="D37" s="98"/>
      <c r="E37" s="99"/>
    </row>
  </sheetData>
  <mergeCells count="32">
    <mergeCell ref="A2:E2"/>
    <mergeCell ref="B3:E3"/>
    <mergeCell ref="B4:E4"/>
    <mergeCell ref="B5:C5"/>
    <mergeCell ref="B6:C6"/>
    <mergeCell ref="B7:C7"/>
    <mergeCell ref="B8:C8"/>
    <mergeCell ref="B10:C10"/>
    <mergeCell ref="B11:E11"/>
    <mergeCell ref="B12:E12"/>
    <mergeCell ref="B13:E13"/>
    <mergeCell ref="B14:E14"/>
    <mergeCell ref="B15:E15"/>
    <mergeCell ref="B16:E16"/>
    <mergeCell ref="A23:E23"/>
    <mergeCell ref="B24:E24"/>
    <mergeCell ref="B25:E25"/>
    <mergeCell ref="B26:C26"/>
    <mergeCell ref="B27:C27"/>
    <mergeCell ref="B28:C28"/>
    <mergeCell ref="B29:C29"/>
    <mergeCell ref="B31:C31"/>
    <mergeCell ref="B32:E32"/>
    <mergeCell ref="B33:E33"/>
    <mergeCell ref="B34:E34"/>
    <mergeCell ref="B35:E35"/>
    <mergeCell ref="B36:E36"/>
    <mergeCell ref="B37:E37"/>
    <mergeCell ref="A12:A13"/>
    <mergeCell ref="A14:A16"/>
    <mergeCell ref="A33:A34"/>
    <mergeCell ref="A35:A37"/>
  </mergeCells>
  <pageMargins left="0.826388888888889" right="0.393055555555556" top="0.511805555555556" bottom="0.432638888888889" header="0.550694444444444" footer="0.298611111111111"/>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
  <sheetViews>
    <sheetView showGridLines="0" topLeftCell="A5" workbookViewId="0">
      <selection activeCell="O13" sqref="O13"/>
    </sheetView>
  </sheetViews>
  <sheetFormatPr defaultColWidth="9" defaultRowHeight="14.25"/>
  <cols>
    <col min="1" max="1" width="4.25" style="1" customWidth="1"/>
    <col min="2" max="2" width="10.875" style="1" customWidth="1"/>
    <col min="3" max="3" width="17.125" style="1" customWidth="1"/>
    <col min="4" max="4" width="9.375" style="1" customWidth="1"/>
    <col min="5" max="5" width="10.625" style="1" customWidth="1"/>
    <col min="6" max="6" width="9.375" style="1" customWidth="1"/>
    <col min="7" max="7" width="9.25" style="1" customWidth="1"/>
    <col min="8" max="8" width="8.375" style="1" customWidth="1"/>
    <col min="9" max="11" width="8.625" style="1" customWidth="1"/>
    <col min="12" max="12" width="10.625" style="1" customWidth="1"/>
    <col min="13" max="13" width="9.5" style="1" customWidth="1"/>
    <col min="14" max="14" width="9" style="1" customWidth="1"/>
    <col min="15" max="15" width="10.875" style="1" customWidth="1"/>
    <col min="16" max="16" width="7.125" style="1" customWidth="1"/>
    <col min="17" max="16384" width="9" style="1"/>
  </cols>
  <sheetData>
    <row r="1" ht="18.75" spans="1:2">
      <c r="A1" s="4" t="s">
        <v>103</v>
      </c>
      <c r="B1" s="4"/>
    </row>
    <row r="2" ht="30.95" customHeight="1" spans="1:16">
      <c r="A2" s="5" t="s">
        <v>104</v>
      </c>
      <c r="B2" s="5"/>
      <c r="C2" s="5"/>
      <c r="D2" s="5"/>
      <c r="E2" s="5"/>
      <c r="F2" s="5"/>
      <c r="G2" s="5"/>
      <c r="H2" s="5"/>
      <c r="I2" s="5"/>
      <c r="J2" s="5"/>
      <c r="K2" s="5"/>
      <c r="L2" s="5"/>
      <c r="M2" s="5"/>
      <c r="N2" s="18"/>
      <c r="O2" s="18"/>
      <c r="P2" s="18"/>
    </row>
    <row r="3" ht="24.95" customHeight="1" spans="1:16">
      <c r="A3" s="79"/>
      <c r="B3" s="79"/>
      <c r="C3" s="79"/>
      <c r="D3" s="79"/>
      <c r="E3" s="79"/>
      <c r="F3" s="79"/>
      <c r="G3" s="79"/>
      <c r="I3" s="88"/>
      <c r="J3" s="88"/>
      <c r="K3" s="88"/>
      <c r="L3" s="88"/>
      <c r="M3" s="88"/>
      <c r="N3" s="3"/>
      <c r="O3" s="3"/>
      <c r="P3" s="3"/>
    </row>
    <row r="4" ht="24.95" customHeight="1" spans="1:16">
      <c r="A4" s="1" t="s">
        <v>105</v>
      </c>
      <c r="H4" s="3" t="s">
        <v>106</v>
      </c>
      <c r="I4" s="3"/>
      <c r="J4" s="3"/>
      <c r="K4" s="3"/>
      <c r="L4" s="3"/>
      <c r="M4" s="3"/>
      <c r="N4" s="3"/>
      <c r="O4" s="3"/>
      <c r="P4" s="3"/>
    </row>
    <row r="5" ht="96" customHeight="1" spans="1:13">
      <c r="A5" s="80" t="s">
        <v>2</v>
      </c>
      <c r="B5" s="81" t="s">
        <v>3</v>
      </c>
      <c r="C5" s="82" t="s">
        <v>4</v>
      </c>
      <c r="D5" s="83" t="s">
        <v>5</v>
      </c>
      <c r="E5" s="83" t="s">
        <v>6</v>
      </c>
      <c r="F5" s="83" t="s">
        <v>7</v>
      </c>
      <c r="G5" s="83" t="s">
        <v>8</v>
      </c>
      <c r="H5" s="83" t="s">
        <v>9</v>
      </c>
      <c r="I5" s="83" t="s">
        <v>10</v>
      </c>
      <c r="J5" s="81" t="s">
        <v>11</v>
      </c>
      <c r="K5" s="81" t="s">
        <v>12</v>
      </c>
      <c r="L5" s="83" t="s">
        <v>13</v>
      </c>
      <c r="M5" s="83" t="s">
        <v>14</v>
      </c>
    </row>
    <row r="6" ht="41" customHeight="1" spans="1:13">
      <c r="A6" s="84"/>
      <c r="B6" s="84" t="s">
        <v>15</v>
      </c>
      <c r="C6" s="9" t="s">
        <v>21</v>
      </c>
      <c r="D6" s="85">
        <v>22</v>
      </c>
      <c r="E6" s="85">
        <v>66000</v>
      </c>
      <c r="F6" s="84"/>
      <c r="G6" s="84"/>
      <c r="H6" s="84"/>
      <c r="I6" s="84"/>
      <c r="J6" s="84"/>
      <c r="K6" s="84"/>
      <c r="L6" s="85">
        <v>66000</v>
      </c>
      <c r="M6" s="84"/>
    </row>
    <row r="7" ht="41" customHeight="1" spans="1:13">
      <c r="A7" s="84"/>
      <c r="B7" s="84"/>
      <c r="C7" s="9" t="s">
        <v>21</v>
      </c>
      <c r="D7" s="85">
        <v>7</v>
      </c>
      <c r="E7" s="85">
        <v>13000</v>
      </c>
      <c r="F7" s="84"/>
      <c r="G7" s="84"/>
      <c r="H7" s="84"/>
      <c r="I7" s="84"/>
      <c r="J7" s="84"/>
      <c r="K7" s="84"/>
      <c r="L7" s="85">
        <v>13000</v>
      </c>
      <c r="M7" s="89" t="s">
        <v>22</v>
      </c>
    </row>
    <row r="8" ht="41" customHeight="1" spans="1:13">
      <c r="A8" s="84"/>
      <c r="B8" s="84"/>
      <c r="C8" s="86" t="s">
        <v>21</v>
      </c>
      <c r="D8" s="84"/>
      <c r="E8" s="84"/>
      <c r="F8" s="84"/>
      <c r="G8" s="84"/>
      <c r="H8" s="85">
        <v>17</v>
      </c>
      <c r="I8" s="85">
        <v>8500</v>
      </c>
      <c r="J8" s="84"/>
      <c r="K8" s="84"/>
      <c r="L8" s="85">
        <v>8500</v>
      </c>
      <c r="M8" s="84"/>
    </row>
    <row r="9" ht="41" customHeight="1" spans="1:16">
      <c r="A9" s="84"/>
      <c r="B9" s="84"/>
      <c r="C9" s="84" t="s">
        <v>107</v>
      </c>
      <c r="D9" s="85">
        <v>29</v>
      </c>
      <c r="E9" s="85">
        <f>SUM(E6:E8)</f>
        <v>79000</v>
      </c>
      <c r="F9" s="84"/>
      <c r="G9" s="84"/>
      <c r="H9" s="85">
        <v>17</v>
      </c>
      <c r="I9" s="85">
        <v>8500</v>
      </c>
      <c r="J9" s="84"/>
      <c r="K9" s="84"/>
      <c r="L9" s="85">
        <f>SUM(L6:L8)</f>
        <v>87500</v>
      </c>
      <c r="M9" s="84"/>
      <c r="P9" s="17"/>
    </row>
    <row r="10" ht="41" customHeight="1" spans="1:13">
      <c r="A10" s="84"/>
      <c r="B10" s="84"/>
      <c r="C10" s="86" t="s">
        <v>23</v>
      </c>
      <c r="D10" s="84"/>
      <c r="E10" s="84"/>
      <c r="F10" s="84"/>
      <c r="G10" s="84"/>
      <c r="H10" s="84"/>
      <c r="I10" s="84"/>
      <c r="J10" s="85">
        <v>8</v>
      </c>
      <c r="K10" s="85">
        <v>8000</v>
      </c>
      <c r="L10" s="85">
        <v>8000</v>
      </c>
      <c r="M10" s="84"/>
    </row>
    <row r="11" ht="41" customHeight="1" spans="1:13">
      <c r="A11" s="84"/>
      <c r="B11" s="84"/>
      <c r="C11" s="86" t="s">
        <v>23</v>
      </c>
      <c r="D11" s="84"/>
      <c r="E11" s="84"/>
      <c r="F11" s="84"/>
      <c r="G11" s="84"/>
      <c r="H11" s="84"/>
      <c r="I11" s="84"/>
      <c r="J11" s="85">
        <v>10</v>
      </c>
      <c r="K11" s="85">
        <v>7511.5</v>
      </c>
      <c r="L11" s="85">
        <v>7511.5</v>
      </c>
      <c r="M11" s="84"/>
    </row>
    <row r="12" ht="41" customHeight="1" spans="1:13">
      <c r="A12" s="84"/>
      <c r="B12" s="84"/>
      <c r="C12" s="84" t="s">
        <v>107</v>
      </c>
      <c r="D12" s="84"/>
      <c r="E12" s="84"/>
      <c r="F12" s="84"/>
      <c r="G12" s="84"/>
      <c r="H12" s="84"/>
      <c r="I12" s="84"/>
      <c r="J12" s="85">
        <v>18</v>
      </c>
      <c r="K12" s="85">
        <f>SUM(K10:K11)</f>
        <v>15511.5</v>
      </c>
      <c r="L12" s="85">
        <f>SUM(L10:L11)</f>
        <v>15511.5</v>
      </c>
      <c r="M12" s="89" t="s">
        <v>24</v>
      </c>
    </row>
    <row r="13" ht="41" customHeight="1" spans="1:13">
      <c r="A13" s="85" t="s">
        <v>73</v>
      </c>
      <c r="B13" s="84"/>
      <c r="C13" s="84"/>
      <c r="D13" s="85">
        <v>29</v>
      </c>
      <c r="E13" s="85">
        <v>79000</v>
      </c>
      <c r="F13" s="84"/>
      <c r="G13" s="84"/>
      <c r="H13" s="85">
        <v>17</v>
      </c>
      <c r="I13" s="85">
        <v>8500</v>
      </c>
      <c r="J13" s="85">
        <v>18</v>
      </c>
      <c r="K13" s="85">
        <v>15511.5</v>
      </c>
      <c r="L13" s="85">
        <v>103011.5</v>
      </c>
      <c r="M13" s="84"/>
    </row>
    <row r="14" ht="30.95" customHeight="1" spans="1:16">
      <c r="A14" s="3" t="s">
        <v>108</v>
      </c>
      <c r="B14" s="3"/>
      <c r="D14" s="1" t="s">
        <v>109</v>
      </c>
      <c r="E14" s="3"/>
      <c r="G14" s="3"/>
      <c r="H14" s="3" t="s">
        <v>110</v>
      </c>
      <c r="J14" s="3"/>
      <c r="K14" s="3" t="s">
        <v>111</v>
      </c>
      <c r="L14" s="3"/>
      <c r="M14" s="3"/>
      <c r="N14" s="3"/>
      <c r="O14" s="3"/>
      <c r="P14" s="3"/>
    </row>
    <row r="15" ht="20.1" customHeight="1" spans="1:13">
      <c r="A15" s="14" t="s">
        <v>112</v>
      </c>
      <c r="B15" s="15"/>
      <c r="C15" s="15"/>
      <c r="D15" s="15"/>
      <c r="E15" s="15"/>
      <c r="F15" s="15"/>
      <c r="G15" s="15"/>
      <c r="H15" s="15"/>
      <c r="I15" s="15"/>
      <c r="J15" s="15"/>
      <c r="K15" s="15"/>
      <c r="L15" s="15"/>
      <c r="M15" s="79"/>
    </row>
    <row r="16" ht="20.1" customHeight="1" spans="1:13">
      <c r="A16" s="87" t="s">
        <v>113</v>
      </c>
      <c r="B16" s="87"/>
      <c r="C16" s="87"/>
      <c r="D16" s="87"/>
      <c r="E16" s="87"/>
      <c r="F16" s="87"/>
      <c r="G16" s="87"/>
      <c r="H16" s="87"/>
      <c r="I16" s="87"/>
      <c r="J16" s="87"/>
      <c r="K16" s="87"/>
      <c r="L16" s="87"/>
      <c r="M16" s="79"/>
    </row>
    <row r="17" ht="20.1" customHeight="1" spans="1:13">
      <c r="A17" s="79"/>
      <c r="B17" s="79"/>
      <c r="C17" s="79"/>
      <c r="D17" s="79"/>
      <c r="E17" s="79"/>
      <c r="F17" s="79"/>
      <c r="G17" s="79"/>
      <c r="H17" s="79"/>
      <c r="I17" s="79"/>
      <c r="J17" s="79"/>
      <c r="K17" s="79"/>
      <c r="L17" s="79"/>
      <c r="M17" s="79"/>
    </row>
    <row r="18" ht="20.1" customHeight="1" spans="1:13">
      <c r="A18" s="79"/>
      <c r="B18" s="79"/>
      <c r="C18" s="79"/>
      <c r="D18" s="79"/>
      <c r="E18" s="79"/>
      <c r="F18" s="79"/>
      <c r="G18" s="79"/>
      <c r="H18" s="79"/>
      <c r="I18" s="79"/>
      <c r="J18" s="79"/>
      <c r="K18" s="79"/>
      <c r="L18" s="79"/>
      <c r="M18" s="79"/>
    </row>
    <row r="19" ht="15.75" spans="1:13">
      <c r="A19" s="79"/>
      <c r="B19" s="79"/>
      <c r="C19" s="79"/>
      <c r="D19" s="79"/>
      <c r="E19" s="79"/>
      <c r="F19" s="79"/>
      <c r="G19" s="79"/>
      <c r="H19" s="79"/>
      <c r="I19" s="79"/>
      <c r="J19" s="79"/>
      <c r="K19" s="79"/>
      <c r="L19" s="79"/>
      <c r="M19" s="79"/>
    </row>
  </sheetData>
  <mergeCells count="4">
    <mergeCell ref="A1:B1"/>
    <mergeCell ref="A2:M2"/>
    <mergeCell ref="A15:L15"/>
    <mergeCell ref="A16:L16"/>
  </mergeCells>
  <pageMargins left="0.66875" right="0.314583333333333" top="0.629861111111111" bottom="0.550694444444444"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4"/>
  <sheetViews>
    <sheetView showGridLines="0" topLeftCell="A87" workbookViewId="0">
      <selection activeCell="B44" sqref="B44"/>
    </sheetView>
  </sheetViews>
  <sheetFormatPr defaultColWidth="9" defaultRowHeight="14.25"/>
  <cols>
    <col min="1" max="1" width="5.375" style="26" customWidth="1"/>
    <col min="2" max="2" width="27.125" style="26" customWidth="1"/>
    <col min="3" max="3" width="11.5" style="26" customWidth="1"/>
    <col min="4" max="4" width="10.375" style="26" customWidth="1"/>
    <col min="5" max="5" width="8.375" style="27" customWidth="1"/>
    <col min="6" max="6" width="9.5" style="27" customWidth="1"/>
    <col min="7" max="7" width="12.375" style="27" customWidth="1"/>
    <col min="8" max="8" width="16.125" style="27" customWidth="1"/>
    <col min="9" max="9" width="10.75" style="26" customWidth="1"/>
    <col min="10" max="16384" width="9" style="26"/>
  </cols>
  <sheetData>
    <row r="1" ht="21.75" customHeight="1" spans="1:2">
      <c r="A1" s="4" t="s">
        <v>114</v>
      </c>
      <c r="B1" s="4"/>
    </row>
    <row r="2" ht="44.1" customHeight="1" spans="1:9">
      <c r="A2" s="28" t="s">
        <v>115</v>
      </c>
      <c r="B2" s="28"/>
      <c r="C2" s="28"/>
      <c r="D2" s="28"/>
      <c r="E2" s="28"/>
      <c r="F2" s="28"/>
      <c r="G2" s="28"/>
      <c r="H2" s="28"/>
      <c r="I2" s="28"/>
    </row>
    <row r="3" ht="29.1" customHeight="1" spans="1:9">
      <c r="A3" s="29"/>
      <c r="B3" s="29"/>
      <c r="C3" s="29"/>
      <c r="D3" s="29"/>
      <c r="E3" s="26"/>
      <c r="F3" s="30"/>
      <c r="G3" s="30"/>
      <c r="H3" s="31"/>
      <c r="I3" s="29"/>
    </row>
    <row r="4" ht="27.95" customHeight="1" spans="1:10">
      <c r="A4" s="13" t="s">
        <v>116</v>
      </c>
      <c r="B4" s="13"/>
      <c r="C4" s="13"/>
      <c r="D4" s="13"/>
      <c r="E4" s="13"/>
      <c r="F4" s="13"/>
      <c r="G4" s="32" t="s">
        <v>106</v>
      </c>
      <c r="H4" s="33">
        <v>45580</v>
      </c>
      <c r="I4" s="27"/>
      <c r="J4" s="27"/>
    </row>
    <row r="5" ht="24" customHeight="1" spans="1:10">
      <c r="A5" s="34" t="s">
        <v>2</v>
      </c>
      <c r="B5" s="34" t="s">
        <v>4</v>
      </c>
      <c r="C5" s="34" t="s">
        <v>117</v>
      </c>
      <c r="D5" s="35" t="s">
        <v>118</v>
      </c>
      <c r="E5" s="35"/>
      <c r="F5" s="36" t="s">
        <v>119</v>
      </c>
      <c r="G5" s="35" t="s">
        <v>120</v>
      </c>
      <c r="H5" s="34" t="s">
        <v>121</v>
      </c>
      <c r="I5" s="68" t="s">
        <v>122</v>
      </c>
      <c r="J5" s="68" t="s">
        <v>123</v>
      </c>
    </row>
    <row r="6" ht="45" customHeight="1" spans="1:10">
      <c r="A6" s="37"/>
      <c r="B6" s="37"/>
      <c r="C6" s="37"/>
      <c r="D6" s="38" t="s">
        <v>124</v>
      </c>
      <c r="E6" s="35" t="s">
        <v>125</v>
      </c>
      <c r="F6" s="39"/>
      <c r="G6" s="35"/>
      <c r="H6" s="37"/>
      <c r="I6" s="69"/>
      <c r="J6" s="69"/>
    </row>
    <row r="7" ht="31" customHeight="1" spans="1:10">
      <c r="A7" s="40">
        <v>1</v>
      </c>
      <c r="B7" s="41" t="s">
        <v>21</v>
      </c>
      <c r="C7" s="42" t="s">
        <v>126</v>
      </c>
      <c r="D7" s="43" t="s">
        <v>127</v>
      </c>
      <c r="E7" s="44"/>
      <c r="F7" s="45">
        <v>2666</v>
      </c>
      <c r="G7" s="46"/>
      <c r="H7" s="47">
        <v>3000</v>
      </c>
      <c r="I7" s="70"/>
      <c r="J7" s="70"/>
    </row>
    <row r="8" ht="31" customHeight="1" spans="1:10">
      <c r="A8" s="40">
        <v>2</v>
      </c>
      <c r="B8" s="41" t="s">
        <v>21</v>
      </c>
      <c r="C8" s="48" t="s">
        <v>128</v>
      </c>
      <c r="D8" s="43" t="s">
        <v>127</v>
      </c>
      <c r="E8" s="44"/>
      <c r="F8" s="45">
        <v>2666</v>
      </c>
      <c r="G8" s="44" t="s">
        <v>129</v>
      </c>
      <c r="H8" s="47">
        <v>3000</v>
      </c>
      <c r="I8" s="70"/>
      <c r="J8" s="70"/>
    </row>
    <row r="9" ht="31" customHeight="1" spans="1:10">
      <c r="A9" s="40">
        <v>3</v>
      </c>
      <c r="B9" s="41" t="s">
        <v>21</v>
      </c>
      <c r="C9" s="42" t="s">
        <v>130</v>
      </c>
      <c r="D9" s="43" t="s">
        <v>127</v>
      </c>
      <c r="E9" s="44"/>
      <c r="F9" s="45">
        <v>2666</v>
      </c>
      <c r="G9" s="44"/>
      <c r="H9" s="47">
        <v>3000</v>
      </c>
      <c r="I9" s="70"/>
      <c r="J9" s="70"/>
    </row>
    <row r="10" ht="31" customHeight="1" spans="1:10">
      <c r="A10" s="40">
        <v>4</v>
      </c>
      <c r="B10" s="41" t="s">
        <v>21</v>
      </c>
      <c r="C10" s="48" t="s">
        <v>131</v>
      </c>
      <c r="D10" s="43" t="s">
        <v>127</v>
      </c>
      <c r="E10" s="44"/>
      <c r="F10" s="45">
        <v>2666</v>
      </c>
      <c r="G10" s="44"/>
      <c r="H10" s="49">
        <v>3000</v>
      </c>
      <c r="I10" s="70"/>
      <c r="J10" s="70"/>
    </row>
    <row r="11" ht="31" customHeight="1" spans="1:10">
      <c r="A11" s="40">
        <v>5</v>
      </c>
      <c r="B11" s="41" t="s">
        <v>21</v>
      </c>
      <c r="C11" s="48" t="s">
        <v>132</v>
      </c>
      <c r="D11" s="43" t="s">
        <v>127</v>
      </c>
      <c r="E11" s="44"/>
      <c r="F11" s="45">
        <v>2666</v>
      </c>
      <c r="G11" s="44"/>
      <c r="H11" s="49">
        <v>3000</v>
      </c>
      <c r="I11" s="70"/>
      <c r="J11" s="70"/>
    </row>
    <row r="12" ht="31" customHeight="1" spans="1:10">
      <c r="A12" s="40">
        <v>6</v>
      </c>
      <c r="B12" s="41" t="s">
        <v>21</v>
      </c>
      <c r="C12" s="48" t="s">
        <v>133</v>
      </c>
      <c r="D12" s="43" t="s">
        <v>127</v>
      </c>
      <c r="E12" s="44"/>
      <c r="F12" s="45">
        <v>2666</v>
      </c>
      <c r="G12" s="44"/>
      <c r="H12" s="49">
        <v>3000</v>
      </c>
      <c r="I12" s="70"/>
      <c r="J12" s="70"/>
    </row>
    <row r="13" ht="31" customHeight="1" spans="1:10">
      <c r="A13" s="40">
        <v>7</v>
      </c>
      <c r="B13" s="41" t="s">
        <v>21</v>
      </c>
      <c r="C13" s="48" t="s">
        <v>134</v>
      </c>
      <c r="D13" s="43" t="s">
        <v>127</v>
      </c>
      <c r="E13" s="44"/>
      <c r="F13" s="45">
        <v>2666</v>
      </c>
      <c r="G13" s="44"/>
      <c r="H13" s="49">
        <v>1000</v>
      </c>
      <c r="I13" s="70"/>
      <c r="J13" s="70"/>
    </row>
    <row r="14" ht="31" customHeight="1" spans="1:10">
      <c r="A14" s="40">
        <v>8</v>
      </c>
      <c r="B14" s="41" t="s">
        <v>21</v>
      </c>
      <c r="C14" s="48" t="s">
        <v>135</v>
      </c>
      <c r="D14" s="43" t="s">
        <v>127</v>
      </c>
      <c r="E14" s="44"/>
      <c r="F14" s="45">
        <v>2666</v>
      </c>
      <c r="G14" s="44"/>
      <c r="H14" s="49">
        <v>3000</v>
      </c>
      <c r="I14" s="70"/>
      <c r="J14" s="70"/>
    </row>
    <row r="15" ht="31" customHeight="1" spans="1:10">
      <c r="A15" s="40">
        <v>9</v>
      </c>
      <c r="B15" s="41" t="s">
        <v>21</v>
      </c>
      <c r="C15" s="48" t="s">
        <v>136</v>
      </c>
      <c r="D15" s="43" t="s">
        <v>127</v>
      </c>
      <c r="E15" s="44"/>
      <c r="F15" s="45">
        <v>2666</v>
      </c>
      <c r="G15" s="44"/>
      <c r="H15" s="49">
        <v>3000</v>
      </c>
      <c r="I15" s="70"/>
      <c r="J15" s="70"/>
    </row>
    <row r="16" ht="31" customHeight="1" spans="1:10">
      <c r="A16" s="40">
        <v>10</v>
      </c>
      <c r="B16" s="41" t="s">
        <v>21</v>
      </c>
      <c r="C16" s="48" t="s">
        <v>137</v>
      </c>
      <c r="D16" s="43" t="s">
        <v>127</v>
      </c>
      <c r="E16" s="44"/>
      <c r="F16" s="45">
        <v>2666</v>
      </c>
      <c r="G16" s="44"/>
      <c r="H16" s="49">
        <v>3000</v>
      </c>
      <c r="I16" s="70"/>
      <c r="J16" s="70"/>
    </row>
    <row r="17" ht="31" customHeight="1" spans="1:10">
      <c r="A17" s="40">
        <v>11</v>
      </c>
      <c r="B17" s="41" t="s">
        <v>21</v>
      </c>
      <c r="C17" s="48" t="s">
        <v>138</v>
      </c>
      <c r="D17" s="43" t="s">
        <v>127</v>
      </c>
      <c r="E17" s="44"/>
      <c r="F17" s="45">
        <v>2666</v>
      </c>
      <c r="G17" s="44"/>
      <c r="H17" s="49">
        <v>3000</v>
      </c>
      <c r="I17" s="70"/>
      <c r="J17" s="70"/>
    </row>
    <row r="18" ht="31" customHeight="1" spans="1:10">
      <c r="A18" s="40">
        <v>12</v>
      </c>
      <c r="B18" s="41" t="s">
        <v>21</v>
      </c>
      <c r="C18" s="42" t="s">
        <v>139</v>
      </c>
      <c r="D18" s="43" t="s">
        <v>127</v>
      </c>
      <c r="E18" s="44"/>
      <c r="F18" s="45">
        <v>2666</v>
      </c>
      <c r="G18" s="44"/>
      <c r="H18" s="49">
        <v>1250</v>
      </c>
      <c r="I18" s="70"/>
      <c r="J18" s="70"/>
    </row>
    <row r="19" ht="31" customHeight="1" spans="1:10">
      <c r="A19" s="40">
        <v>13</v>
      </c>
      <c r="B19" s="41" t="s">
        <v>21</v>
      </c>
      <c r="C19" s="42" t="s">
        <v>140</v>
      </c>
      <c r="D19" s="43" t="s">
        <v>127</v>
      </c>
      <c r="E19" s="44"/>
      <c r="F19" s="45">
        <v>2666</v>
      </c>
      <c r="G19" s="44"/>
      <c r="H19" s="49">
        <v>125</v>
      </c>
      <c r="I19" s="70"/>
      <c r="J19" s="70"/>
    </row>
    <row r="20" ht="31" customHeight="1" spans="1:10">
      <c r="A20" s="40">
        <v>14</v>
      </c>
      <c r="B20" s="41" t="s">
        <v>21</v>
      </c>
      <c r="C20" s="48" t="s">
        <v>141</v>
      </c>
      <c r="D20" s="43" t="s">
        <v>127</v>
      </c>
      <c r="E20" s="44"/>
      <c r="F20" s="45">
        <v>2666</v>
      </c>
      <c r="G20" s="44"/>
      <c r="H20" s="49">
        <v>2875</v>
      </c>
      <c r="I20" s="70"/>
      <c r="J20" s="70"/>
    </row>
    <row r="21" ht="31" customHeight="1" spans="1:10">
      <c r="A21" s="40">
        <v>15</v>
      </c>
      <c r="B21" s="41" t="s">
        <v>21</v>
      </c>
      <c r="C21" s="48" t="s">
        <v>134</v>
      </c>
      <c r="D21" s="43" t="s">
        <v>127</v>
      </c>
      <c r="E21" s="44"/>
      <c r="F21" s="45">
        <v>2666</v>
      </c>
      <c r="G21" s="44"/>
      <c r="H21" s="49">
        <v>2000</v>
      </c>
      <c r="I21" s="70"/>
      <c r="J21" s="70"/>
    </row>
    <row r="22" ht="31" customHeight="1" spans="1:10">
      <c r="A22" s="40">
        <v>16</v>
      </c>
      <c r="B22" s="41" t="s">
        <v>21</v>
      </c>
      <c r="C22" s="48" t="s">
        <v>142</v>
      </c>
      <c r="D22" s="43" t="s">
        <v>127</v>
      </c>
      <c r="E22" s="44"/>
      <c r="F22" s="45">
        <v>2666</v>
      </c>
      <c r="G22" s="44"/>
      <c r="H22" s="49">
        <v>3000</v>
      </c>
      <c r="I22" s="70"/>
      <c r="J22" s="70"/>
    </row>
    <row r="23" ht="31" customHeight="1" spans="1:10">
      <c r="A23" s="40">
        <v>17</v>
      </c>
      <c r="B23" s="41" t="s">
        <v>21</v>
      </c>
      <c r="C23" s="48" t="s">
        <v>143</v>
      </c>
      <c r="D23" s="43" t="s">
        <v>127</v>
      </c>
      <c r="E23" s="44"/>
      <c r="F23" s="45">
        <v>2666</v>
      </c>
      <c r="G23" s="44"/>
      <c r="H23" s="49">
        <v>2875</v>
      </c>
      <c r="I23" s="70"/>
      <c r="J23" s="70"/>
    </row>
    <row r="24" ht="31" customHeight="1" spans="1:10">
      <c r="A24" s="40">
        <v>18</v>
      </c>
      <c r="B24" s="41" t="s">
        <v>21</v>
      </c>
      <c r="C24" s="48" t="s">
        <v>144</v>
      </c>
      <c r="D24" s="43" t="s">
        <v>127</v>
      </c>
      <c r="E24" s="44"/>
      <c r="F24" s="45">
        <v>2666</v>
      </c>
      <c r="G24" s="44"/>
      <c r="H24" s="49">
        <v>2875</v>
      </c>
      <c r="I24" s="70"/>
      <c r="J24" s="70"/>
    </row>
    <row r="25" ht="31" customHeight="1" spans="1:10">
      <c r="A25" s="40">
        <v>19</v>
      </c>
      <c r="B25" s="41" t="s">
        <v>21</v>
      </c>
      <c r="C25" s="48" t="s">
        <v>145</v>
      </c>
      <c r="D25" s="43" t="s">
        <v>127</v>
      </c>
      <c r="E25" s="44"/>
      <c r="F25" s="45">
        <v>2666</v>
      </c>
      <c r="G25" s="44"/>
      <c r="H25" s="49">
        <v>3000</v>
      </c>
      <c r="I25" s="70"/>
      <c r="J25" s="70"/>
    </row>
    <row r="26" ht="31" customHeight="1" spans="1:10">
      <c r="A26" s="40">
        <v>20</v>
      </c>
      <c r="B26" s="41" t="s">
        <v>21</v>
      </c>
      <c r="C26" s="48" t="s">
        <v>146</v>
      </c>
      <c r="D26" s="43" t="s">
        <v>127</v>
      </c>
      <c r="E26" s="44"/>
      <c r="F26" s="45">
        <v>2666</v>
      </c>
      <c r="G26" s="44"/>
      <c r="H26" s="49">
        <v>3000</v>
      </c>
      <c r="I26" s="70"/>
      <c r="J26" s="70"/>
    </row>
    <row r="27" ht="31" customHeight="1" spans="1:10">
      <c r="A27" s="40">
        <v>21</v>
      </c>
      <c r="B27" s="41" t="s">
        <v>21</v>
      </c>
      <c r="C27" s="48" t="s">
        <v>147</v>
      </c>
      <c r="D27" s="43" t="s">
        <v>127</v>
      </c>
      <c r="E27" s="44"/>
      <c r="F27" s="45">
        <v>2666</v>
      </c>
      <c r="G27" s="44"/>
      <c r="H27" s="49">
        <v>3000</v>
      </c>
      <c r="I27" s="70"/>
      <c r="J27" s="70"/>
    </row>
    <row r="28" ht="31" customHeight="1" spans="1:10">
      <c r="A28" s="40">
        <v>22</v>
      </c>
      <c r="B28" s="41" t="s">
        <v>21</v>
      </c>
      <c r="C28" s="48" t="s">
        <v>148</v>
      </c>
      <c r="D28" s="43" t="s">
        <v>127</v>
      </c>
      <c r="E28" s="44"/>
      <c r="F28" s="45">
        <v>2666</v>
      </c>
      <c r="G28" s="44"/>
      <c r="H28" s="49">
        <v>3000</v>
      </c>
      <c r="I28" s="70"/>
      <c r="J28" s="70"/>
    </row>
    <row r="29" ht="31" customHeight="1" spans="1:10">
      <c r="A29" s="40">
        <v>23</v>
      </c>
      <c r="B29" s="41" t="s">
        <v>21</v>
      </c>
      <c r="C29" s="48" t="s">
        <v>149</v>
      </c>
      <c r="D29" s="43" t="s">
        <v>127</v>
      </c>
      <c r="E29" s="44"/>
      <c r="F29" s="45">
        <v>2666</v>
      </c>
      <c r="G29" s="44"/>
      <c r="H29" s="49">
        <v>3000</v>
      </c>
      <c r="I29" s="70"/>
      <c r="J29" s="70"/>
    </row>
    <row r="30" ht="31" customHeight="1" spans="1:10">
      <c r="A30" s="40">
        <v>24</v>
      </c>
      <c r="B30" s="41" t="s">
        <v>21</v>
      </c>
      <c r="C30" s="48" t="s">
        <v>150</v>
      </c>
      <c r="D30" s="43" t="s">
        <v>127</v>
      </c>
      <c r="E30" s="44"/>
      <c r="F30" s="45">
        <v>2666</v>
      </c>
      <c r="G30" s="44"/>
      <c r="H30" s="49">
        <v>3000</v>
      </c>
      <c r="I30" s="70"/>
      <c r="J30" s="70"/>
    </row>
    <row r="31" ht="31" customHeight="1" spans="1:10">
      <c r="A31" s="40">
        <v>25</v>
      </c>
      <c r="B31" s="41" t="s">
        <v>21</v>
      </c>
      <c r="C31" s="48" t="s">
        <v>151</v>
      </c>
      <c r="D31" s="43" t="s">
        <v>127</v>
      </c>
      <c r="E31" s="44"/>
      <c r="F31" s="45">
        <v>2666</v>
      </c>
      <c r="G31" s="44"/>
      <c r="H31" s="49">
        <v>3000</v>
      </c>
      <c r="I31" s="70"/>
      <c r="J31" s="70"/>
    </row>
    <row r="32" ht="31" customHeight="1" spans="1:10">
      <c r="A32" s="40">
        <v>26</v>
      </c>
      <c r="B32" s="41" t="s">
        <v>21</v>
      </c>
      <c r="C32" s="48" t="s">
        <v>152</v>
      </c>
      <c r="D32" s="43" t="s">
        <v>127</v>
      </c>
      <c r="E32" s="44"/>
      <c r="F32" s="45">
        <v>2666</v>
      </c>
      <c r="G32" s="44"/>
      <c r="H32" s="49">
        <v>3000</v>
      </c>
      <c r="I32" s="70"/>
      <c r="J32" s="70"/>
    </row>
    <row r="33" ht="31" customHeight="1" spans="1:10">
      <c r="A33" s="40">
        <v>27</v>
      </c>
      <c r="B33" s="41" t="s">
        <v>21</v>
      </c>
      <c r="C33" s="48" t="s">
        <v>153</v>
      </c>
      <c r="D33" s="43" t="s">
        <v>127</v>
      </c>
      <c r="E33" s="44"/>
      <c r="F33" s="45">
        <v>2666</v>
      </c>
      <c r="G33" s="44"/>
      <c r="H33" s="49">
        <v>3000</v>
      </c>
      <c r="I33" s="70"/>
      <c r="J33" s="70"/>
    </row>
    <row r="34" ht="31" customHeight="1" spans="1:10">
      <c r="A34" s="40">
        <v>28</v>
      </c>
      <c r="B34" s="41" t="s">
        <v>21</v>
      </c>
      <c r="C34" s="48" t="s">
        <v>154</v>
      </c>
      <c r="D34" s="43" t="s">
        <v>127</v>
      </c>
      <c r="E34" s="44"/>
      <c r="F34" s="45">
        <v>2666</v>
      </c>
      <c r="G34" s="44"/>
      <c r="H34" s="49">
        <v>3000</v>
      </c>
      <c r="I34" s="70"/>
      <c r="J34" s="70"/>
    </row>
    <row r="35" ht="31" customHeight="1" spans="1:10">
      <c r="A35" s="40">
        <v>29</v>
      </c>
      <c r="B35" s="41" t="s">
        <v>21</v>
      </c>
      <c r="C35" s="48" t="s">
        <v>155</v>
      </c>
      <c r="D35" s="43" t="s">
        <v>127</v>
      </c>
      <c r="E35" s="44"/>
      <c r="F35" s="45">
        <v>2666</v>
      </c>
      <c r="G35" s="44"/>
      <c r="H35" s="49">
        <v>3000</v>
      </c>
      <c r="I35" s="70"/>
      <c r="J35" s="70"/>
    </row>
    <row r="36" ht="31" customHeight="1" spans="1:10">
      <c r="A36" s="40">
        <v>20</v>
      </c>
      <c r="B36" s="40"/>
      <c r="C36" s="40"/>
      <c r="D36" s="40"/>
      <c r="E36" s="44"/>
      <c r="F36" s="44"/>
      <c r="G36" s="44"/>
      <c r="H36" s="49">
        <f>SUM(H7:H35)</f>
        <v>79000</v>
      </c>
      <c r="I36" s="70"/>
      <c r="J36" s="70"/>
    </row>
    <row r="37" ht="21.75" customHeight="1" spans="1:8">
      <c r="A37" s="50" t="s">
        <v>156</v>
      </c>
      <c r="B37" s="50"/>
      <c r="C37" s="50"/>
      <c r="D37" s="26"/>
      <c r="E37" s="26" t="s">
        <v>157</v>
      </c>
      <c r="F37" s="26" t="s">
        <v>158</v>
      </c>
      <c r="G37" s="3" t="s">
        <v>111</v>
      </c>
      <c r="H37" s="26"/>
    </row>
    <row r="38" s="26" customFormat="1" ht="21.75" customHeight="1"/>
    <row r="39" s="26" customFormat="1" ht="21.75" customHeight="1"/>
    <row r="40" s="26" customFormat="1" ht="21.75" customHeight="1"/>
    <row r="41" s="26" customFormat="1" ht="82" customHeight="1"/>
    <row r="42" s="26" customFormat="1" ht="87" customHeight="1"/>
    <row r="43" s="26" customFormat="1" ht="21.75" customHeight="1"/>
    <row r="44" s="26" customFormat="1" ht="21.75" customHeight="1"/>
    <row r="45" s="26" customFormat="1" ht="21.75" customHeight="1" spans="1:8">
      <c r="A45" s="4" t="s">
        <v>114</v>
      </c>
      <c r="B45" s="4"/>
      <c r="E45" s="27"/>
      <c r="F45" s="27"/>
      <c r="G45" s="27"/>
      <c r="H45" s="27"/>
    </row>
    <row r="46" s="26" customFormat="1" ht="44.1" customHeight="1" spans="1:9">
      <c r="A46" s="28" t="s">
        <v>159</v>
      </c>
      <c r="B46" s="28"/>
      <c r="C46" s="28"/>
      <c r="D46" s="28"/>
      <c r="E46" s="28"/>
      <c r="F46" s="28"/>
      <c r="G46" s="28"/>
      <c r="H46" s="28"/>
      <c r="I46" s="28"/>
    </row>
    <row r="47" s="26" customFormat="1" ht="29.1" customHeight="1" spans="1:9">
      <c r="A47" s="29"/>
      <c r="B47" s="29"/>
      <c r="C47" s="29"/>
      <c r="D47" s="29"/>
      <c r="F47" s="30"/>
      <c r="G47" s="30"/>
      <c r="H47" s="31"/>
      <c r="I47" s="29"/>
    </row>
    <row r="48" s="26" customFormat="1" ht="27.95" customHeight="1" spans="1:10">
      <c r="A48" s="13" t="s">
        <v>160</v>
      </c>
      <c r="B48" s="13"/>
      <c r="C48" s="13"/>
      <c r="D48" s="13"/>
      <c r="E48" s="13"/>
      <c r="F48" s="13"/>
      <c r="G48" s="51" t="s">
        <v>161</v>
      </c>
      <c r="H48" s="52"/>
      <c r="I48" s="52"/>
      <c r="J48" s="52"/>
    </row>
    <row r="49" s="26" customFormat="1" ht="24" customHeight="1" spans="1:10">
      <c r="A49" s="53" t="s">
        <v>2</v>
      </c>
      <c r="B49" s="53" t="s">
        <v>4</v>
      </c>
      <c r="C49" s="53" t="s">
        <v>117</v>
      </c>
      <c r="D49" s="54" t="s">
        <v>118</v>
      </c>
      <c r="E49" s="54"/>
      <c r="F49" s="55" t="s">
        <v>119</v>
      </c>
      <c r="G49" s="54" t="s">
        <v>120</v>
      </c>
      <c r="H49" s="53" t="s">
        <v>121</v>
      </c>
      <c r="I49" s="71" t="s">
        <v>162</v>
      </c>
      <c r="J49" s="71" t="s">
        <v>163</v>
      </c>
    </row>
    <row r="50" s="26" customFormat="1" ht="45" customHeight="1" spans="1:10">
      <c r="A50" s="56"/>
      <c r="B50" s="56"/>
      <c r="C50" s="56"/>
      <c r="D50" s="57" t="s">
        <v>124</v>
      </c>
      <c r="E50" s="54" t="s">
        <v>125</v>
      </c>
      <c r="F50" s="58"/>
      <c r="G50" s="54"/>
      <c r="H50" s="56"/>
      <c r="I50" s="72"/>
      <c r="J50" s="72"/>
    </row>
    <row r="51" s="26" customFormat="1" ht="28" customHeight="1" spans="1:10">
      <c r="A51" s="59">
        <v>1</v>
      </c>
      <c r="B51" s="43" t="s">
        <v>23</v>
      </c>
      <c r="C51" s="60" t="s">
        <v>164</v>
      </c>
      <c r="D51" s="43"/>
      <c r="E51" s="61" t="s">
        <v>165</v>
      </c>
      <c r="F51" s="62">
        <v>1567</v>
      </c>
      <c r="G51" s="63"/>
      <c r="H51" s="64">
        <v>913</v>
      </c>
      <c r="I51" s="70"/>
      <c r="J51" s="70"/>
    </row>
    <row r="52" s="26" customFormat="1" ht="28" customHeight="1" spans="1:10">
      <c r="A52" s="59">
        <v>2</v>
      </c>
      <c r="B52" s="43" t="s">
        <v>23</v>
      </c>
      <c r="C52" s="65" t="s">
        <v>166</v>
      </c>
      <c r="D52" s="43"/>
      <c r="E52" s="61" t="s">
        <v>165</v>
      </c>
      <c r="F52" s="62">
        <v>2358</v>
      </c>
      <c r="G52" s="63"/>
      <c r="H52" s="64">
        <v>1000</v>
      </c>
      <c r="I52" s="70"/>
      <c r="J52" s="70"/>
    </row>
    <row r="53" s="26" customFormat="1" ht="28" customHeight="1" spans="1:10">
      <c r="A53" s="59">
        <v>3</v>
      </c>
      <c r="B53" s="43" t="s">
        <v>23</v>
      </c>
      <c r="C53" s="60" t="s">
        <v>167</v>
      </c>
      <c r="D53" s="43"/>
      <c r="E53" s="61" t="s">
        <v>165</v>
      </c>
      <c r="F53" s="66">
        <v>2358</v>
      </c>
      <c r="G53" s="63"/>
      <c r="H53" s="64">
        <v>1000</v>
      </c>
      <c r="I53" s="70"/>
      <c r="J53" s="70"/>
    </row>
    <row r="54" s="26" customFormat="1" ht="28" customHeight="1" spans="1:10">
      <c r="A54" s="59">
        <v>4</v>
      </c>
      <c r="B54" s="43" t="s">
        <v>23</v>
      </c>
      <c r="C54" s="65" t="s">
        <v>168</v>
      </c>
      <c r="D54" s="43"/>
      <c r="E54" s="61" t="s">
        <v>165</v>
      </c>
      <c r="F54" s="66">
        <v>2358</v>
      </c>
      <c r="G54" s="63"/>
      <c r="H54" s="64">
        <v>1000</v>
      </c>
      <c r="I54" s="70"/>
      <c r="J54" s="70"/>
    </row>
    <row r="55" s="26" customFormat="1" ht="28" customHeight="1" spans="1:10">
      <c r="A55" s="59">
        <v>5</v>
      </c>
      <c r="B55" s="43" t="s">
        <v>23</v>
      </c>
      <c r="C55" s="65" t="s">
        <v>169</v>
      </c>
      <c r="D55" s="43"/>
      <c r="E55" s="61" t="s">
        <v>165</v>
      </c>
      <c r="F55" s="66">
        <v>2358</v>
      </c>
      <c r="G55" s="63"/>
      <c r="H55" s="64">
        <v>913</v>
      </c>
      <c r="I55" s="70"/>
      <c r="J55" s="70"/>
    </row>
    <row r="56" s="26" customFormat="1" ht="28" customHeight="1" spans="1:10">
      <c r="A56" s="59">
        <v>6</v>
      </c>
      <c r="B56" s="43" t="s">
        <v>23</v>
      </c>
      <c r="C56" s="65" t="s">
        <v>170</v>
      </c>
      <c r="D56" s="43"/>
      <c r="E56" s="61" t="s">
        <v>165</v>
      </c>
      <c r="F56" s="66">
        <v>2358</v>
      </c>
      <c r="G56" s="63"/>
      <c r="H56" s="64">
        <v>954.5</v>
      </c>
      <c r="I56" s="70"/>
      <c r="J56" s="70"/>
    </row>
    <row r="57" s="26" customFormat="1" ht="28" customHeight="1" spans="1:10">
      <c r="A57" s="59">
        <v>7</v>
      </c>
      <c r="B57" s="43" t="s">
        <v>23</v>
      </c>
      <c r="C57" s="65" t="s">
        <v>171</v>
      </c>
      <c r="D57" s="43"/>
      <c r="E57" s="61" t="s">
        <v>165</v>
      </c>
      <c r="F57" s="66">
        <v>2358</v>
      </c>
      <c r="G57" s="63"/>
      <c r="H57" s="64">
        <v>954.5</v>
      </c>
      <c r="I57" s="70"/>
      <c r="J57" s="70"/>
    </row>
    <row r="58" s="26" customFormat="1" ht="28" customHeight="1" spans="1:10">
      <c r="A58" s="59">
        <v>8</v>
      </c>
      <c r="B58" s="43" t="s">
        <v>23</v>
      </c>
      <c r="C58" s="60" t="s">
        <v>172</v>
      </c>
      <c r="D58" s="43"/>
      <c r="E58" s="61" t="s">
        <v>165</v>
      </c>
      <c r="F58" s="66">
        <v>2358</v>
      </c>
      <c r="G58" s="63"/>
      <c r="H58" s="64">
        <v>1000</v>
      </c>
      <c r="I58" s="70"/>
      <c r="J58" s="70"/>
    </row>
    <row r="59" s="26" customFormat="1" ht="28" customHeight="1" spans="1:10">
      <c r="A59" s="59">
        <v>9</v>
      </c>
      <c r="B59" s="43" t="s">
        <v>23</v>
      </c>
      <c r="C59" s="65" t="s">
        <v>173</v>
      </c>
      <c r="D59" s="43"/>
      <c r="E59" s="61" t="s">
        <v>165</v>
      </c>
      <c r="F59" s="66">
        <v>2358</v>
      </c>
      <c r="G59" s="63"/>
      <c r="H59" s="64">
        <v>954.5</v>
      </c>
      <c r="I59" s="70"/>
      <c r="J59" s="70"/>
    </row>
    <row r="60" s="26" customFormat="1" ht="28" customHeight="1" spans="1:10">
      <c r="A60" s="59">
        <v>10</v>
      </c>
      <c r="B60" s="43" t="s">
        <v>23</v>
      </c>
      <c r="C60" s="65" t="s">
        <v>174</v>
      </c>
      <c r="D60" s="43"/>
      <c r="E60" s="61" t="s">
        <v>165</v>
      </c>
      <c r="F60" s="66">
        <v>2358</v>
      </c>
      <c r="G60" s="63"/>
      <c r="H60" s="64">
        <v>705.5</v>
      </c>
      <c r="I60" s="70"/>
      <c r="J60" s="70"/>
    </row>
    <row r="61" s="26" customFormat="1" ht="28" customHeight="1" spans="1:10">
      <c r="A61" s="59">
        <v>11</v>
      </c>
      <c r="B61" s="43" t="s">
        <v>23</v>
      </c>
      <c r="C61" s="65" t="s">
        <v>175</v>
      </c>
      <c r="D61" s="43"/>
      <c r="E61" s="61" t="s">
        <v>165</v>
      </c>
      <c r="F61" s="66">
        <v>2358</v>
      </c>
      <c r="G61" s="63"/>
      <c r="H61" s="64">
        <v>705.5</v>
      </c>
      <c r="I61" s="70"/>
      <c r="J61" s="70"/>
    </row>
    <row r="62" s="26" customFormat="1" ht="28" customHeight="1" spans="1:10">
      <c r="A62" s="59">
        <v>12</v>
      </c>
      <c r="B62" s="43" t="s">
        <v>23</v>
      </c>
      <c r="C62" s="60" t="s">
        <v>176</v>
      </c>
      <c r="D62" s="43"/>
      <c r="E62" s="61" t="s">
        <v>165</v>
      </c>
      <c r="F62" s="66">
        <v>2358</v>
      </c>
      <c r="G62" s="63"/>
      <c r="H62" s="64">
        <v>539.5</v>
      </c>
      <c r="I62" s="70"/>
      <c r="J62" s="70"/>
    </row>
    <row r="63" s="26" customFormat="1" ht="28" customHeight="1" spans="1:10">
      <c r="A63" s="59">
        <v>13</v>
      </c>
      <c r="B63" s="43" t="s">
        <v>23</v>
      </c>
      <c r="C63" s="67" t="s">
        <v>177</v>
      </c>
      <c r="D63" s="43"/>
      <c r="E63" s="61" t="s">
        <v>165</v>
      </c>
      <c r="F63" s="66">
        <v>2358</v>
      </c>
      <c r="G63" s="63"/>
      <c r="H63" s="64">
        <v>373.5</v>
      </c>
      <c r="I63" s="70"/>
      <c r="J63" s="70"/>
    </row>
    <row r="64" s="26" customFormat="1" ht="28" customHeight="1" spans="1:10">
      <c r="A64" s="59">
        <v>14</v>
      </c>
      <c r="B64" s="43" t="s">
        <v>23</v>
      </c>
      <c r="C64" s="60" t="s">
        <v>178</v>
      </c>
      <c r="D64" s="43"/>
      <c r="E64" s="61" t="s">
        <v>165</v>
      </c>
      <c r="F64" s="62">
        <v>1830</v>
      </c>
      <c r="G64" s="63"/>
      <c r="H64" s="64">
        <v>1000</v>
      </c>
      <c r="I64" s="70"/>
      <c r="J64" s="70"/>
    </row>
    <row r="65" s="26" customFormat="1" ht="28" customHeight="1" spans="1:10">
      <c r="A65" s="59">
        <v>15</v>
      </c>
      <c r="B65" s="43" t="s">
        <v>23</v>
      </c>
      <c r="C65" s="60" t="s">
        <v>179</v>
      </c>
      <c r="D65" s="43"/>
      <c r="E65" s="61" t="s">
        <v>165</v>
      </c>
      <c r="F65" s="62">
        <v>1830</v>
      </c>
      <c r="G65" s="63"/>
      <c r="H65" s="64">
        <v>1000</v>
      </c>
      <c r="I65" s="70"/>
      <c r="J65" s="70"/>
    </row>
    <row r="66" s="26" customFormat="1" ht="28" customHeight="1" spans="1:10">
      <c r="A66" s="59">
        <v>16</v>
      </c>
      <c r="B66" s="43" t="s">
        <v>23</v>
      </c>
      <c r="C66" s="60" t="s">
        <v>180</v>
      </c>
      <c r="D66" s="43"/>
      <c r="E66" s="61" t="s">
        <v>165</v>
      </c>
      <c r="F66" s="62">
        <v>1830</v>
      </c>
      <c r="G66" s="63"/>
      <c r="H66" s="64">
        <v>1000</v>
      </c>
      <c r="I66" s="70"/>
      <c r="J66" s="70"/>
    </row>
    <row r="67" s="26" customFormat="1" ht="28" customHeight="1" spans="1:10">
      <c r="A67" s="59">
        <v>17</v>
      </c>
      <c r="B67" s="43" t="s">
        <v>23</v>
      </c>
      <c r="C67" s="67" t="s">
        <v>181</v>
      </c>
      <c r="D67" s="43"/>
      <c r="E67" s="61" t="s">
        <v>165</v>
      </c>
      <c r="F67" s="62">
        <v>1830</v>
      </c>
      <c r="G67" s="63"/>
      <c r="H67" s="64">
        <v>498</v>
      </c>
      <c r="I67" s="70"/>
      <c r="J67" s="70"/>
    </row>
    <row r="68" s="26" customFormat="1" ht="28" customHeight="1" spans="1:10">
      <c r="A68" s="59">
        <v>18</v>
      </c>
      <c r="B68" s="43" t="s">
        <v>23</v>
      </c>
      <c r="C68" s="73" t="s">
        <v>182</v>
      </c>
      <c r="D68" s="43"/>
      <c r="E68" s="61" t="s">
        <v>165</v>
      </c>
      <c r="F68" s="62">
        <v>1830</v>
      </c>
      <c r="G68" s="63"/>
      <c r="H68" s="64">
        <v>1000</v>
      </c>
      <c r="I68" s="70"/>
      <c r="J68" s="70"/>
    </row>
    <row r="69" s="26" customFormat="1" ht="21.75" customHeight="1" spans="1:10">
      <c r="A69" s="74"/>
      <c r="B69" s="74"/>
      <c r="C69" s="74"/>
      <c r="D69" s="74"/>
      <c r="E69" s="75"/>
      <c r="F69" s="75"/>
      <c r="G69" s="76"/>
      <c r="H69" s="70">
        <f>SUM(H51:H68)</f>
        <v>15511.5</v>
      </c>
      <c r="I69" s="70"/>
      <c r="J69" s="70"/>
    </row>
    <row r="70" s="26" customFormat="1" ht="21.75" customHeight="1" spans="1:9">
      <c r="A70" s="77" t="s">
        <v>156</v>
      </c>
      <c r="B70" s="77"/>
      <c r="C70" s="77"/>
      <c r="D70" s="78"/>
      <c r="E70" s="13" t="s">
        <v>157</v>
      </c>
      <c r="F70" s="13"/>
      <c r="G70" s="24" t="s">
        <v>111</v>
      </c>
      <c r="H70" s="78"/>
      <c r="I70" s="13"/>
    </row>
    <row r="71" s="26" customFormat="1"/>
    <row r="72" s="26" customFormat="1"/>
    <row r="73" s="26" customFormat="1"/>
    <row r="74" s="26" customFormat="1"/>
    <row r="75" s="26" customFormat="1"/>
    <row r="76" s="26" customFormat="1"/>
    <row r="77" s="26" customFormat="1"/>
    <row r="78" s="26" customFormat="1"/>
    <row r="79" s="26" customFormat="1"/>
    <row r="80" s="26" customFormat="1"/>
    <row r="81" s="26" customFormat="1"/>
    <row r="82" s="26" customFormat="1"/>
    <row r="83" s="26" customFormat="1"/>
    <row r="84" s="26" customFormat="1"/>
    <row r="85" s="26" customFormat="1"/>
    <row r="86" s="26" customFormat="1"/>
    <row r="87" s="26" customFormat="1"/>
    <row r="88" s="26" customFormat="1"/>
    <row r="89" s="26" customFormat="1"/>
    <row r="90" s="26" customFormat="1"/>
    <row r="91" s="26" customFormat="1"/>
    <row r="92" s="26" customFormat="1"/>
    <row r="93" s="26" customFormat="1"/>
    <row r="94" s="26" customFormat="1"/>
    <row r="95" s="26" customFormat="1"/>
    <row r="96" s="26" customFormat="1"/>
    <row r="97" s="26" customFormat="1"/>
    <row r="98" s="26" customFormat="1"/>
    <row r="99" s="26" customFormat="1"/>
    <row r="100" s="26" customFormat="1"/>
    <row r="101" s="26" customFormat="1"/>
    <row r="102" s="26" customFormat="1"/>
    <row r="103" s="26" customFormat="1"/>
    <row r="104" s="26" customFormat="1"/>
    <row r="105" s="26" customFormat="1"/>
    <row r="106" s="26" customFormat="1"/>
    <row r="107" s="26" customFormat="1"/>
    <row r="108" s="26" customFormat="1"/>
    <row r="109" s="26" customFormat="1"/>
    <row r="110" s="26" customFormat="1"/>
    <row r="111" s="26" customFormat="1"/>
    <row r="112" s="26" customFormat="1"/>
    <row r="113" s="26" customFormat="1"/>
    <row r="114" s="26" customFormat="1"/>
    <row r="115" s="26" customFormat="1"/>
    <row r="116" s="26" customFormat="1"/>
    <row r="117" s="26" customFormat="1"/>
    <row r="118" s="26" customFormat="1"/>
    <row r="119" s="26" customFormat="1"/>
    <row r="120" s="26" customFormat="1"/>
    <row r="121" s="26" customFormat="1"/>
    <row r="122" s="26" customFormat="1"/>
    <row r="123" s="26" customFormat="1"/>
    <row r="124" s="26" customFormat="1"/>
    <row r="125" s="26" customFormat="1"/>
    <row r="126" s="26" customFormat="1"/>
    <row r="127" s="26" customFormat="1"/>
    <row r="128" s="26" customFormat="1"/>
    <row r="129" s="26" customFormat="1"/>
    <row r="130" s="26" customFormat="1"/>
    <row r="131" s="26" customFormat="1"/>
    <row r="132" s="26" customFormat="1"/>
    <row r="133" s="26" customFormat="1"/>
    <row r="134" s="26" customFormat="1"/>
  </sheetData>
  <mergeCells count="27">
    <mergeCell ref="A1:B1"/>
    <mergeCell ref="A2:I2"/>
    <mergeCell ref="A4:F4"/>
    <mergeCell ref="H4:J4"/>
    <mergeCell ref="D5:E5"/>
    <mergeCell ref="A45:B45"/>
    <mergeCell ref="A46:I46"/>
    <mergeCell ref="A48:F48"/>
    <mergeCell ref="G48:J48"/>
    <mergeCell ref="D49:E49"/>
    <mergeCell ref="A70:C70"/>
    <mergeCell ref="A5:A6"/>
    <mergeCell ref="A49:A50"/>
    <mergeCell ref="B5:B6"/>
    <mergeCell ref="B49:B50"/>
    <mergeCell ref="C5:C6"/>
    <mergeCell ref="C49:C50"/>
    <mergeCell ref="F5:F6"/>
    <mergeCell ref="F49:F50"/>
    <mergeCell ref="G5:G6"/>
    <mergeCell ref="G49:G50"/>
    <mergeCell ref="H5:H6"/>
    <mergeCell ref="H49:H50"/>
    <mergeCell ref="I5:I6"/>
    <mergeCell ref="I49:I50"/>
    <mergeCell ref="J5:J6"/>
    <mergeCell ref="J49:J50"/>
  </mergeCells>
  <conditionalFormatting sqref="C51:C68">
    <cfRule type="duplicateValues" dxfId="0" priority="1"/>
  </conditionalFormatting>
  <pageMargins left="0.904861111111111" right="0.590277777777778" top="0.786805555555556" bottom="0.708333333333333"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tabSelected="1" topLeftCell="A10" workbookViewId="0">
      <selection activeCell="F5" sqref="F5"/>
    </sheetView>
  </sheetViews>
  <sheetFormatPr defaultColWidth="9" defaultRowHeight="14.25"/>
  <cols>
    <col min="1" max="1" width="6" customWidth="1"/>
    <col min="2" max="2" width="23.625" customWidth="1"/>
    <col min="3" max="3" width="7.875" customWidth="1"/>
    <col min="7" max="7" width="8.625" customWidth="1"/>
  </cols>
  <sheetData>
    <row r="1" s="1" customFormat="1" ht="21.75" customHeight="1" spans="1:14">
      <c r="A1" s="4" t="s">
        <v>114</v>
      </c>
      <c r="B1" s="4"/>
      <c r="C1" s="4"/>
      <c r="D1" s="4"/>
      <c r="E1" s="4"/>
      <c r="F1" s="4"/>
      <c r="G1" s="4"/>
      <c r="H1" s="4"/>
      <c r="I1" s="4"/>
      <c r="J1" s="4"/>
      <c r="K1" s="4"/>
      <c r="L1" s="4"/>
      <c r="M1" s="4"/>
      <c r="N1" s="17"/>
    </row>
    <row r="2" s="1" customFormat="1" ht="41" customHeight="1" spans="1:14">
      <c r="A2" s="5" t="s">
        <v>183</v>
      </c>
      <c r="B2" s="5"/>
      <c r="C2" s="5"/>
      <c r="D2" s="5"/>
      <c r="E2" s="5"/>
      <c r="F2" s="5"/>
      <c r="G2" s="5"/>
      <c r="H2" s="5"/>
      <c r="I2" s="5"/>
      <c r="J2" s="5"/>
      <c r="K2" s="5"/>
      <c r="L2" s="5"/>
      <c r="M2" s="5"/>
      <c r="N2" s="18"/>
    </row>
    <row r="3" s="2" customFormat="1" ht="80" customHeight="1" spans="1:13">
      <c r="A3" s="6" t="s">
        <v>2</v>
      </c>
      <c r="B3" s="6" t="s">
        <v>4</v>
      </c>
      <c r="C3" s="6" t="s">
        <v>184</v>
      </c>
      <c r="D3" s="6" t="s">
        <v>185</v>
      </c>
      <c r="E3" s="6" t="s">
        <v>186</v>
      </c>
      <c r="F3" s="7" t="s">
        <v>187</v>
      </c>
      <c r="G3" s="7" t="s">
        <v>188</v>
      </c>
      <c r="H3" s="7" t="s">
        <v>189</v>
      </c>
      <c r="I3" s="19" t="s">
        <v>190</v>
      </c>
      <c r="J3" s="19" t="s">
        <v>191</v>
      </c>
      <c r="K3" s="20" t="s">
        <v>162</v>
      </c>
      <c r="L3" s="21" t="s">
        <v>192</v>
      </c>
      <c r="M3" s="7" t="s">
        <v>193</v>
      </c>
    </row>
    <row r="4" s="3" customFormat="1" ht="35" customHeight="1" spans="1:13">
      <c r="A4" s="8">
        <v>1</v>
      </c>
      <c r="B4" s="9" t="s">
        <v>21</v>
      </c>
      <c r="C4" s="9" t="s">
        <v>15</v>
      </c>
      <c r="D4" s="9" t="s">
        <v>194</v>
      </c>
      <c r="E4" s="9" t="s">
        <v>195</v>
      </c>
      <c r="F4" s="9" t="s">
        <v>196</v>
      </c>
      <c r="G4" s="9" t="s">
        <v>197</v>
      </c>
      <c r="H4" s="9" t="s">
        <v>197</v>
      </c>
      <c r="I4" s="22">
        <v>500</v>
      </c>
      <c r="J4" s="22">
        <v>500</v>
      </c>
      <c r="K4" s="9"/>
      <c r="L4" s="9"/>
      <c r="M4" s="9"/>
    </row>
    <row r="5" s="1" customFormat="1" ht="35" customHeight="1" spans="1:13">
      <c r="A5" s="8">
        <v>2</v>
      </c>
      <c r="B5" s="9" t="s">
        <v>21</v>
      </c>
      <c r="C5" s="9" t="s">
        <v>15</v>
      </c>
      <c r="D5" s="9" t="s">
        <v>194</v>
      </c>
      <c r="E5" s="9" t="s">
        <v>198</v>
      </c>
      <c r="F5" s="9" t="s">
        <v>196</v>
      </c>
      <c r="G5" s="9" t="s">
        <v>197</v>
      </c>
      <c r="H5" s="9" t="s">
        <v>197</v>
      </c>
      <c r="I5" s="22">
        <v>500</v>
      </c>
      <c r="J5" s="22">
        <v>500</v>
      </c>
      <c r="K5" s="9"/>
      <c r="L5" s="9"/>
      <c r="M5" s="9"/>
    </row>
    <row r="6" s="1" customFormat="1" ht="35" customHeight="1" spans="1:13">
      <c r="A6" s="8">
        <v>3</v>
      </c>
      <c r="B6" s="9" t="s">
        <v>21</v>
      </c>
      <c r="C6" s="9" t="s">
        <v>15</v>
      </c>
      <c r="D6" s="9" t="s">
        <v>199</v>
      </c>
      <c r="E6" s="9" t="s">
        <v>200</v>
      </c>
      <c r="F6" s="9" t="s">
        <v>196</v>
      </c>
      <c r="G6" s="9" t="s">
        <v>197</v>
      </c>
      <c r="H6" s="9" t="s">
        <v>197</v>
      </c>
      <c r="I6" s="22">
        <v>500</v>
      </c>
      <c r="J6" s="22">
        <v>500</v>
      </c>
      <c r="K6" s="9"/>
      <c r="L6" s="9"/>
      <c r="M6" s="9"/>
    </row>
    <row r="7" s="1" customFormat="1" ht="35" customHeight="1" spans="1:13">
      <c r="A7" s="8">
        <v>4</v>
      </c>
      <c r="B7" s="9" t="s">
        <v>21</v>
      </c>
      <c r="C7" s="9" t="s">
        <v>15</v>
      </c>
      <c r="D7" s="9" t="s">
        <v>199</v>
      </c>
      <c r="E7" s="9" t="s">
        <v>201</v>
      </c>
      <c r="F7" s="9" t="s">
        <v>196</v>
      </c>
      <c r="G7" s="9" t="s">
        <v>197</v>
      </c>
      <c r="H7" s="9" t="s">
        <v>197</v>
      </c>
      <c r="I7" s="22">
        <v>500</v>
      </c>
      <c r="J7" s="22">
        <v>500</v>
      </c>
      <c r="K7" s="9"/>
      <c r="L7" s="9"/>
      <c r="M7" s="9"/>
    </row>
    <row r="8" s="1" customFormat="1" ht="35" customHeight="1" spans="1:13">
      <c r="A8" s="8">
        <v>5</v>
      </c>
      <c r="B8" s="9" t="s">
        <v>21</v>
      </c>
      <c r="C8" s="9" t="s">
        <v>15</v>
      </c>
      <c r="D8" s="9" t="s">
        <v>199</v>
      </c>
      <c r="E8" s="9" t="s">
        <v>202</v>
      </c>
      <c r="F8" s="9" t="s">
        <v>196</v>
      </c>
      <c r="G8" s="9" t="s">
        <v>197</v>
      </c>
      <c r="H8" s="9" t="s">
        <v>197</v>
      </c>
      <c r="I8" s="22">
        <v>500</v>
      </c>
      <c r="J8" s="22">
        <v>500</v>
      </c>
      <c r="K8" s="9"/>
      <c r="L8" s="9"/>
      <c r="M8" s="9"/>
    </row>
    <row r="9" s="1" customFormat="1" ht="35" customHeight="1" spans="1:13">
      <c r="A9" s="8">
        <v>6</v>
      </c>
      <c r="B9" s="9" t="s">
        <v>21</v>
      </c>
      <c r="C9" s="9" t="s">
        <v>15</v>
      </c>
      <c r="D9" s="9" t="s">
        <v>203</v>
      </c>
      <c r="E9" s="9" t="s">
        <v>204</v>
      </c>
      <c r="F9" s="9" t="s">
        <v>196</v>
      </c>
      <c r="G9" s="9" t="s">
        <v>197</v>
      </c>
      <c r="H9" s="9" t="s">
        <v>197</v>
      </c>
      <c r="I9" s="22">
        <v>500</v>
      </c>
      <c r="J9" s="22">
        <v>500</v>
      </c>
      <c r="K9" s="9"/>
      <c r="L9" s="9"/>
      <c r="M9" s="9"/>
    </row>
    <row r="10" s="1" customFormat="1" ht="35" customHeight="1" spans="1:13">
      <c r="A10" s="8">
        <v>7</v>
      </c>
      <c r="B10" s="9" t="s">
        <v>21</v>
      </c>
      <c r="C10" s="9" t="s">
        <v>15</v>
      </c>
      <c r="D10" s="9" t="s">
        <v>203</v>
      </c>
      <c r="E10" s="9" t="s">
        <v>205</v>
      </c>
      <c r="F10" s="9" t="s">
        <v>196</v>
      </c>
      <c r="G10" s="9" t="s">
        <v>197</v>
      </c>
      <c r="H10" s="9" t="s">
        <v>197</v>
      </c>
      <c r="I10" s="22">
        <v>500</v>
      </c>
      <c r="J10" s="22">
        <v>500</v>
      </c>
      <c r="K10" s="9"/>
      <c r="L10" s="9"/>
      <c r="M10" s="9"/>
    </row>
    <row r="11" s="1" customFormat="1" ht="35" customHeight="1" spans="1:13">
      <c r="A11" s="8">
        <v>8</v>
      </c>
      <c r="B11" s="9" t="s">
        <v>21</v>
      </c>
      <c r="C11" s="9" t="s">
        <v>15</v>
      </c>
      <c r="D11" s="9" t="s">
        <v>203</v>
      </c>
      <c r="E11" s="9" t="s">
        <v>206</v>
      </c>
      <c r="F11" s="9" t="s">
        <v>196</v>
      </c>
      <c r="G11" s="9" t="s">
        <v>197</v>
      </c>
      <c r="H11" s="9" t="s">
        <v>197</v>
      </c>
      <c r="I11" s="22">
        <v>500</v>
      </c>
      <c r="J11" s="22">
        <v>500</v>
      </c>
      <c r="K11" s="9"/>
      <c r="L11" s="9"/>
      <c r="M11" s="9"/>
    </row>
    <row r="12" s="1" customFormat="1" ht="35" customHeight="1" spans="1:13">
      <c r="A12" s="8">
        <v>9</v>
      </c>
      <c r="B12" s="9" t="s">
        <v>21</v>
      </c>
      <c r="C12" s="9" t="s">
        <v>15</v>
      </c>
      <c r="D12" s="9" t="s">
        <v>203</v>
      </c>
      <c r="E12" s="9" t="s">
        <v>207</v>
      </c>
      <c r="F12" s="9" t="s">
        <v>196</v>
      </c>
      <c r="G12" s="9" t="s">
        <v>197</v>
      </c>
      <c r="H12" s="9" t="s">
        <v>197</v>
      </c>
      <c r="I12" s="22">
        <v>500</v>
      </c>
      <c r="J12" s="22">
        <v>500</v>
      </c>
      <c r="K12" s="9"/>
      <c r="L12" s="9"/>
      <c r="M12" s="9"/>
    </row>
    <row r="13" s="1" customFormat="1" ht="35" customHeight="1" spans="1:13">
      <c r="A13" s="8">
        <v>10</v>
      </c>
      <c r="B13" s="9" t="s">
        <v>21</v>
      </c>
      <c r="C13" s="9" t="s">
        <v>15</v>
      </c>
      <c r="D13" s="9" t="s">
        <v>203</v>
      </c>
      <c r="E13" s="9" t="s">
        <v>208</v>
      </c>
      <c r="F13" s="9" t="s">
        <v>196</v>
      </c>
      <c r="G13" s="9" t="s">
        <v>197</v>
      </c>
      <c r="H13" s="9" t="s">
        <v>197</v>
      </c>
      <c r="I13" s="22">
        <v>500</v>
      </c>
      <c r="J13" s="22">
        <v>500</v>
      </c>
      <c r="K13" s="9"/>
      <c r="L13" s="9"/>
      <c r="M13" s="9"/>
    </row>
    <row r="14" s="1" customFormat="1" ht="35" customHeight="1" spans="1:13">
      <c r="A14" s="8">
        <v>11</v>
      </c>
      <c r="B14" s="9" t="s">
        <v>21</v>
      </c>
      <c r="C14" s="9" t="s">
        <v>15</v>
      </c>
      <c r="D14" s="9" t="s">
        <v>203</v>
      </c>
      <c r="E14" s="9" t="s">
        <v>209</v>
      </c>
      <c r="F14" s="9" t="s">
        <v>196</v>
      </c>
      <c r="G14" s="9" t="s">
        <v>197</v>
      </c>
      <c r="H14" s="9" t="s">
        <v>197</v>
      </c>
      <c r="I14" s="22">
        <v>500</v>
      </c>
      <c r="J14" s="22">
        <v>500</v>
      </c>
      <c r="K14" s="9"/>
      <c r="L14" s="9"/>
      <c r="M14" s="9"/>
    </row>
    <row r="15" s="1" customFormat="1" ht="35" customHeight="1" spans="1:13">
      <c r="A15" s="8">
        <v>12</v>
      </c>
      <c r="B15" s="9" t="s">
        <v>21</v>
      </c>
      <c r="C15" s="9" t="s">
        <v>15</v>
      </c>
      <c r="D15" s="9" t="s">
        <v>210</v>
      </c>
      <c r="E15" s="9" t="s">
        <v>211</v>
      </c>
      <c r="F15" s="9" t="s">
        <v>196</v>
      </c>
      <c r="G15" s="9" t="s">
        <v>197</v>
      </c>
      <c r="H15" s="9" t="s">
        <v>197</v>
      </c>
      <c r="I15" s="22">
        <v>500</v>
      </c>
      <c r="J15" s="22">
        <v>500</v>
      </c>
      <c r="K15" s="9"/>
      <c r="L15" s="9"/>
      <c r="M15" s="9"/>
    </row>
    <row r="16" s="1" customFormat="1" ht="35" customHeight="1" spans="1:13">
      <c r="A16" s="8">
        <v>13</v>
      </c>
      <c r="B16" s="9" t="s">
        <v>21</v>
      </c>
      <c r="C16" s="9" t="s">
        <v>15</v>
      </c>
      <c r="D16" s="9" t="s">
        <v>210</v>
      </c>
      <c r="E16" s="9" t="s">
        <v>212</v>
      </c>
      <c r="F16" s="9" t="s">
        <v>196</v>
      </c>
      <c r="G16" s="9" t="s">
        <v>197</v>
      </c>
      <c r="H16" s="9" t="s">
        <v>197</v>
      </c>
      <c r="I16" s="22">
        <v>500</v>
      </c>
      <c r="J16" s="22">
        <v>500</v>
      </c>
      <c r="K16" s="9"/>
      <c r="L16" s="9"/>
      <c r="M16" s="9"/>
    </row>
    <row r="17" s="1" customFormat="1" ht="35" customHeight="1" spans="1:13">
      <c r="A17" s="8">
        <v>14</v>
      </c>
      <c r="B17" s="9" t="s">
        <v>21</v>
      </c>
      <c r="C17" s="9" t="s">
        <v>15</v>
      </c>
      <c r="D17" s="9" t="s">
        <v>210</v>
      </c>
      <c r="E17" s="9" t="s">
        <v>213</v>
      </c>
      <c r="F17" s="9" t="s">
        <v>196</v>
      </c>
      <c r="G17" s="9" t="s">
        <v>197</v>
      </c>
      <c r="H17" s="9" t="s">
        <v>197</v>
      </c>
      <c r="I17" s="22">
        <v>500</v>
      </c>
      <c r="J17" s="22">
        <v>500</v>
      </c>
      <c r="K17" s="9"/>
      <c r="L17" s="9"/>
      <c r="M17" s="9"/>
    </row>
    <row r="18" s="1" customFormat="1" ht="35" customHeight="1" spans="1:13">
      <c r="A18" s="8">
        <v>15</v>
      </c>
      <c r="B18" s="9" t="s">
        <v>21</v>
      </c>
      <c r="C18" s="9" t="s">
        <v>15</v>
      </c>
      <c r="D18" s="9" t="s">
        <v>214</v>
      </c>
      <c r="E18" s="9" t="s">
        <v>215</v>
      </c>
      <c r="F18" s="9" t="s">
        <v>196</v>
      </c>
      <c r="G18" s="9" t="s">
        <v>197</v>
      </c>
      <c r="H18" s="9" t="s">
        <v>197</v>
      </c>
      <c r="I18" s="22">
        <v>500</v>
      </c>
      <c r="J18" s="22">
        <v>500</v>
      </c>
      <c r="K18" s="9"/>
      <c r="L18" s="9"/>
      <c r="M18" s="9"/>
    </row>
    <row r="19" s="1" customFormat="1" ht="35" customHeight="1" spans="1:13">
      <c r="A19" s="8">
        <v>16</v>
      </c>
      <c r="B19" s="9" t="s">
        <v>21</v>
      </c>
      <c r="C19" s="9" t="s">
        <v>15</v>
      </c>
      <c r="D19" s="9" t="s">
        <v>214</v>
      </c>
      <c r="E19" s="9" t="s">
        <v>216</v>
      </c>
      <c r="F19" s="9" t="s">
        <v>196</v>
      </c>
      <c r="G19" s="9" t="s">
        <v>197</v>
      </c>
      <c r="H19" s="9" t="s">
        <v>197</v>
      </c>
      <c r="I19" s="22">
        <v>500</v>
      </c>
      <c r="J19" s="22">
        <v>500</v>
      </c>
      <c r="K19" s="9"/>
      <c r="L19" s="9"/>
      <c r="M19" s="9"/>
    </row>
    <row r="20" s="1" customFormat="1" ht="35" customHeight="1" spans="1:13">
      <c r="A20" s="8">
        <v>17</v>
      </c>
      <c r="B20" s="9" t="s">
        <v>21</v>
      </c>
      <c r="C20" s="9" t="s">
        <v>15</v>
      </c>
      <c r="D20" s="9" t="s">
        <v>214</v>
      </c>
      <c r="E20" s="9" t="s">
        <v>217</v>
      </c>
      <c r="F20" s="9" t="s">
        <v>196</v>
      </c>
      <c r="G20" s="9" t="s">
        <v>197</v>
      </c>
      <c r="H20" s="9" t="s">
        <v>197</v>
      </c>
      <c r="I20" s="22">
        <v>500</v>
      </c>
      <c r="J20" s="22">
        <v>500</v>
      </c>
      <c r="K20" s="9"/>
      <c r="L20" s="9"/>
      <c r="M20" s="9"/>
    </row>
    <row r="21" s="1" customFormat="1" ht="35" customHeight="1" spans="1:13">
      <c r="A21" s="10" t="s">
        <v>73</v>
      </c>
      <c r="B21" s="11"/>
      <c r="C21" s="11"/>
      <c r="D21" s="11"/>
      <c r="E21" s="12"/>
      <c r="F21" s="12"/>
      <c r="G21" s="12"/>
      <c r="H21" s="12"/>
      <c r="I21" s="23">
        <f>SUM(I4:I20)</f>
        <v>8500</v>
      </c>
      <c r="J21" s="23">
        <f>SUM(J4:J20)</f>
        <v>8500</v>
      </c>
      <c r="K21" s="12"/>
      <c r="L21" s="12"/>
      <c r="M21" s="12"/>
    </row>
    <row r="22" s="1" customFormat="1" ht="21.75" customHeight="1" spans="1:14">
      <c r="A22" s="13" t="s">
        <v>156</v>
      </c>
      <c r="B22" s="13"/>
      <c r="C22" s="13"/>
      <c r="D22" s="13" t="s">
        <v>218</v>
      </c>
      <c r="E22" s="13"/>
      <c r="F22" s="13"/>
      <c r="G22" s="13"/>
      <c r="H22" s="13"/>
      <c r="I22" s="13" t="s">
        <v>219</v>
      </c>
      <c r="J22" s="13" t="s">
        <v>129</v>
      </c>
      <c r="K22" s="24" t="s">
        <v>220</v>
      </c>
      <c r="L22" s="25"/>
      <c r="M22" s="25"/>
      <c r="N22" s="17"/>
    </row>
    <row r="23" s="1" customFormat="1" ht="15" customHeight="1" spans="1:14">
      <c r="A23" s="14" t="s">
        <v>221</v>
      </c>
      <c r="B23" s="15"/>
      <c r="C23" s="15"/>
      <c r="D23" s="15"/>
      <c r="E23" s="15"/>
      <c r="F23" s="15"/>
      <c r="G23" s="15"/>
      <c r="H23" s="15"/>
      <c r="I23" s="15"/>
      <c r="J23" s="15"/>
      <c r="K23" s="15"/>
      <c r="L23" s="15"/>
      <c r="M23" s="15"/>
      <c r="N23" s="17"/>
    </row>
    <row r="24" s="1" customFormat="1" ht="15" customHeight="1" spans="1:14">
      <c r="A24" s="16" t="s">
        <v>222</v>
      </c>
      <c r="B24" s="16"/>
      <c r="C24" s="16"/>
      <c r="D24" s="16"/>
      <c r="E24" s="16"/>
      <c r="F24" s="16"/>
      <c r="G24" s="16"/>
      <c r="H24" s="16"/>
      <c r="I24" s="16"/>
      <c r="J24" s="16"/>
      <c r="K24" s="16"/>
      <c r="L24" s="16"/>
      <c r="M24" s="16"/>
      <c r="N24" s="17"/>
    </row>
    <row r="25" s="1" customFormat="1" ht="15" customHeight="1" spans="1:13">
      <c r="A25" s="16" t="s">
        <v>223</v>
      </c>
      <c r="B25" s="16"/>
      <c r="C25" s="16"/>
      <c r="D25" s="16"/>
      <c r="E25" s="16"/>
      <c r="F25" s="16"/>
      <c r="G25" s="16"/>
      <c r="H25" s="16"/>
      <c r="I25" s="16"/>
      <c r="J25" s="16"/>
      <c r="K25" s="16"/>
      <c r="L25" s="16"/>
      <c r="M25" s="16"/>
    </row>
  </sheetData>
  <mergeCells count="6">
    <mergeCell ref="A1:M1"/>
    <mergeCell ref="A2:M2"/>
    <mergeCell ref="L22:M22"/>
    <mergeCell ref="A23:M23"/>
    <mergeCell ref="A24:M24"/>
    <mergeCell ref="A25:M25"/>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微软公司</Company>
  <Application>Microsoft Excel</Application>
  <HeadingPairs>
    <vt:vector size="2" baseType="variant">
      <vt:variant>
        <vt:lpstr>工作表</vt:lpstr>
      </vt:variant>
      <vt:variant>
        <vt:i4>5</vt:i4>
      </vt:variant>
    </vt:vector>
  </HeadingPairs>
  <TitlesOfParts>
    <vt:vector size="5" baseType="lpstr">
      <vt:lpstr>附件4</vt:lpstr>
      <vt:lpstr>审核表</vt:lpstr>
      <vt:lpstr>附件6</vt:lpstr>
      <vt:lpstr>农客、公交</vt:lpstr>
      <vt:lpstr>预约响应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李霞</dc:creator>
  <cp:lastModifiedBy>Administrator</cp:lastModifiedBy>
  <dcterms:created xsi:type="dcterms:W3CDTF">2017-05-03T03:35:00Z</dcterms:created>
  <cp:lastPrinted>2018-12-20T03:06:00Z</cp:lastPrinted>
  <dcterms:modified xsi:type="dcterms:W3CDTF">2024-10-15T08:30:16Z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6784CD1520E04FDBA69688D5FFA32851</vt:lpwstr>
  </property>
</Properties>
</file>